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450" firstSheet="3" activeTab="4"/>
  </bookViews>
  <sheets>
    <sheet name="План на 2023-24 гг" sheetId="8" state="hidden" r:id="rId1"/>
    <sheet name="План 24" sheetId="9" state="hidden" r:id="rId2"/>
    <sheet name="План 24 расчеты сравнительные" sheetId="10" state="hidden" r:id="rId3"/>
    <sheet name="План КапРем на 2024-25 гг." sheetId="11" r:id="rId4"/>
    <sheet name="План ТР и ТО на 2024-25 гг. " sheetId="12" r:id="rId5"/>
  </sheets>
  <calcPr calcId="191029" refMode="R1C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1" l="1"/>
  <c r="A20" i="11"/>
  <c r="N43" i="12"/>
  <c r="N138" i="12"/>
  <c r="A38" i="12"/>
  <c r="A20" i="12"/>
  <c r="A21" i="12"/>
  <c r="A22" i="12"/>
  <c r="A23" i="12"/>
  <c r="A24" i="12"/>
  <c r="A25" i="12"/>
  <c r="A26" i="12"/>
  <c r="XEO25" i="12"/>
  <c r="XDY25" i="12"/>
  <c r="XDI25" i="12"/>
  <c r="XCS25" i="12"/>
  <c r="XCC25" i="12"/>
  <c r="XBM25" i="12"/>
  <c r="XAW25" i="12"/>
  <c r="XAG25" i="12"/>
  <c r="WZQ25" i="12"/>
  <c r="WZA25" i="12"/>
  <c r="WYK25" i="12"/>
  <c r="WXU25" i="12"/>
  <c r="WXE25" i="12"/>
  <c r="WWO25" i="12"/>
  <c r="WVY25" i="12"/>
  <c r="WVI25" i="12"/>
  <c r="WUS25" i="12"/>
  <c r="WUC25" i="12"/>
  <c r="WTM25" i="12"/>
  <c r="WSW25" i="12"/>
  <c r="WSG25" i="12"/>
  <c r="WRQ25" i="12"/>
  <c r="WRA25" i="12"/>
  <c r="WQK25" i="12"/>
  <c r="WPU25" i="12"/>
  <c r="WPE25" i="12"/>
  <c r="WOO25" i="12"/>
  <c r="WNY25" i="12"/>
  <c r="WNI25" i="12"/>
  <c r="WMS25" i="12"/>
  <c r="WMC25" i="12"/>
  <c r="WLM25" i="12"/>
  <c r="WKW25" i="12"/>
  <c r="WKG25" i="12"/>
  <c r="WJQ25" i="12"/>
  <c r="WJA25" i="12"/>
  <c r="WIK25" i="12"/>
  <c r="WHU25" i="12"/>
  <c r="WHE25" i="12"/>
  <c r="WGO25" i="12"/>
  <c r="WFY25" i="12"/>
  <c r="WFI25" i="12"/>
  <c r="WES25" i="12"/>
  <c r="WEC25" i="12"/>
  <c r="WDM25" i="12"/>
  <c r="WCW25" i="12"/>
  <c r="WCG25" i="12"/>
  <c r="WBQ25" i="12"/>
  <c r="WBA25" i="12"/>
  <c r="WAK25" i="12"/>
  <c r="VZU25" i="12"/>
  <c r="VZE25" i="12"/>
  <c r="VYO25" i="12"/>
  <c r="VXY25" i="12"/>
  <c r="VXI25" i="12"/>
  <c r="VWS25" i="12"/>
  <c r="VWC25" i="12"/>
  <c r="VVM25" i="12"/>
  <c r="VUW25" i="12"/>
  <c r="VUG25" i="12"/>
  <c r="VTQ25" i="12"/>
  <c r="VTA25" i="12"/>
  <c r="VSK25" i="12"/>
  <c r="VRU25" i="12"/>
  <c r="VRE25" i="12"/>
  <c r="VQO25" i="12"/>
  <c r="VPY25" i="12"/>
  <c r="VPI25" i="12"/>
  <c r="VOS25" i="12"/>
  <c r="VOC25" i="12"/>
  <c r="VNM25" i="12"/>
  <c r="VMW25" i="12"/>
  <c r="VMG25" i="12"/>
  <c r="VLQ25" i="12"/>
  <c r="VLA25" i="12"/>
  <c r="VKK25" i="12"/>
  <c r="VJU25" i="12"/>
  <c r="VJE25" i="12"/>
  <c r="VIO25" i="12"/>
  <c r="VHY25" i="12"/>
  <c r="VHI25" i="12"/>
  <c r="VGS25" i="12"/>
  <c r="VGC25" i="12"/>
  <c r="VFM25" i="12"/>
  <c r="VEW25" i="12"/>
  <c r="VEG25" i="12"/>
  <c r="VDQ25" i="12"/>
  <c r="VDA25" i="12"/>
  <c r="VCK25" i="12"/>
  <c r="VBU25" i="12"/>
  <c r="VBE25" i="12"/>
  <c r="VAO25" i="12"/>
  <c r="UZY25" i="12"/>
  <c r="UZI25" i="12"/>
  <c r="UYS25" i="12"/>
  <c r="UYC25" i="12"/>
  <c r="UXM25" i="12"/>
  <c r="UWW25" i="12"/>
  <c r="UWG25" i="12"/>
  <c r="UVQ25" i="12"/>
  <c r="UVA25" i="12"/>
  <c r="UUK25" i="12"/>
  <c r="UTU25" i="12"/>
  <c r="UTE25" i="12"/>
  <c r="USO25" i="12"/>
  <c r="URY25" i="12"/>
  <c r="URI25" i="12"/>
  <c r="UQS25" i="12"/>
  <c r="UQC25" i="12"/>
  <c r="UPM25" i="12"/>
  <c r="UOW25" i="12"/>
  <c r="UOG25" i="12"/>
  <c r="UNQ25" i="12"/>
  <c r="UNA25" i="12"/>
  <c r="UMK25" i="12"/>
  <c r="ULU25" i="12"/>
  <c r="ULE25" i="12"/>
  <c r="UKO25" i="12"/>
  <c r="UJY25" i="12"/>
  <c r="UJI25" i="12"/>
  <c r="UIS25" i="12"/>
  <c r="UIC25" i="12"/>
  <c r="UHM25" i="12"/>
  <c r="UGW25" i="12"/>
  <c r="UGG25" i="12"/>
  <c r="UFQ25" i="12"/>
  <c r="UFA25" i="12"/>
  <c r="UEK25" i="12"/>
  <c r="UDU25" i="12"/>
  <c r="UDE25" i="12"/>
  <c r="UCO25" i="12"/>
  <c r="UBY25" i="12"/>
  <c r="UBI25" i="12"/>
  <c r="UAS25" i="12"/>
  <c r="UAC25" i="12"/>
  <c r="TZM25" i="12"/>
  <c r="TYW25" i="12"/>
  <c r="TYG25" i="12"/>
  <c r="TXQ25" i="12"/>
  <c r="TXA25" i="12"/>
  <c r="TWK25" i="12"/>
  <c r="TVU25" i="12"/>
  <c r="TVE25" i="12"/>
  <c r="TUO25" i="12"/>
  <c r="TTY25" i="12"/>
  <c r="TTI25" i="12"/>
  <c r="TSS25" i="12"/>
  <c r="TSC25" i="12"/>
  <c r="TRM25" i="12"/>
  <c r="TQW25" i="12"/>
  <c r="TQG25" i="12"/>
  <c r="TPQ25" i="12"/>
  <c r="TPA25" i="12"/>
  <c r="TOK25" i="12"/>
  <c r="TNU25" i="12"/>
  <c r="TNE25" i="12"/>
  <c r="TMO25" i="12"/>
  <c r="TLY25" i="12"/>
  <c r="TLI25" i="12"/>
  <c r="TKS25" i="12"/>
  <c r="TKC25" i="12"/>
  <c r="TJM25" i="12"/>
  <c r="TIW25" i="12"/>
  <c r="TIG25" i="12"/>
  <c r="THQ25" i="12"/>
  <c r="THA25" i="12"/>
  <c r="TGK25" i="12"/>
  <c r="TFU25" i="12"/>
  <c r="TFE25" i="12"/>
  <c r="TEO25" i="12"/>
  <c r="TDY25" i="12"/>
  <c r="TDI25" i="12"/>
  <c r="TCS25" i="12"/>
  <c r="TCC25" i="12"/>
  <c r="TBM25" i="12"/>
  <c r="TAW25" i="12"/>
  <c r="TAG25" i="12"/>
  <c r="SZQ25" i="12"/>
  <c r="SZA25" i="12"/>
  <c r="SYK25" i="12"/>
  <c r="SXU25" i="12"/>
  <c r="SXE25" i="12"/>
  <c r="SWO25" i="12"/>
  <c r="SVY25" i="12"/>
  <c r="SVI25" i="12"/>
  <c r="SUS25" i="12"/>
  <c r="SUC25" i="12"/>
  <c r="STM25" i="12"/>
  <c r="SSW25" i="12"/>
  <c r="SSG25" i="12"/>
  <c r="SRQ25" i="12"/>
  <c r="SRA25" i="12"/>
  <c r="SQK25" i="12"/>
  <c r="SPU25" i="12"/>
  <c r="SPE25" i="12"/>
  <c r="SOO25" i="12"/>
  <c r="SNY25" i="12"/>
  <c r="SNI25" i="12"/>
  <c r="SMS25" i="12"/>
  <c r="SMC25" i="12"/>
  <c r="SLM25" i="12"/>
  <c r="SKW25" i="12"/>
  <c r="SKG25" i="12"/>
  <c r="SJQ25" i="12"/>
  <c r="SJA25" i="12"/>
  <c r="SIK25" i="12"/>
  <c r="SHU25" i="12"/>
  <c r="SHE25" i="12"/>
  <c r="SGO25" i="12"/>
  <c r="SFY25" i="12"/>
  <c r="SFI25" i="12"/>
  <c r="SES25" i="12"/>
  <c r="SEC25" i="12"/>
  <c r="SDM25" i="12"/>
  <c r="SCW25" i="12"/>
  <c r="SCG25" i="12"/>
  <c r="SBQ25" i="12"/>
  <c r="SBA25" i="12"/>
  <c r="SAK25" i="12"/>
  <c r="RZU25" i="12"/>
  <c r="RZE25" i="12"/>
  <c r="RYO25" i="12"/>
  <c r="RXY25" i="12"/>
  <c r="RXI25" i="12"/>
  <c r="RWS25" i="12"/>
  <c r="RWC25" i="12"/>
  <c r="RVM25" i="12"/>
  <c r="RUW25" i="12"/>
  <c r="RUG25" i="12"/>
  <c r="RTQ25" i="12"/>
  <c r="RTA25" i="12"/>
  <c r="RSK25" i="12"/>
  <c r="RRU25" i="12"/>
  <c r="RRE25" i="12"/>
  <c r="RQO25" i="12"/>
  <c r="RPY25" i="12"/>
  <c r="RPI25" i="12"/>
  <c r="ROS25" i="12"/>
  <c r="ROC25" i="12"/>
  <c r="RNM25" i="12"/>
  <c r="RMW25" i="12"/>
  <c r="RMG25" i="12"/>
  <c r="RLQ25" i="12"/>
  <c r="RLA25" i="12"/>
  <c r="RKK25" i="12"/>
  <c r="RJU25" i="12"/>
  <c r="RJE25" i="12"/>
  <c r="RIO25" i="12"/>
  <c r="RHY25" i="12"/>
  <c r="RHI25" i="12"/>
  <c r="RGS25" i="12"/>
  <c r="RGC25" i="12"/>
  <c r="RFM25" i="12"/>
  <c r="REW25" i="12"/>
  <c r="REG25" i="12"/>
  <c r="RDQ25" i="12"/>
  <c r="RDA25" i="12"/>
  <c r="RCK25" i="12"/>
  <c r="RBU25" i="12"/>
  <c r="RBE25" i="12"/>
  <c r="RAO25" i="12"/>
  <c r="QZY25" i="12"/>
  <c r="QZI25" i="12"/>
  <c r="QYS25" i="12"/>
  <c r="QYC25" i="12"/>
  <c r="QXM25" i="12"/>
  <c r="QWW25" i="12"/>
  <c r="QWG25" i="12"/>
  <c r="QVQ25" i="12"/>
  <c r="QVA25" i="12"/>
  <c r="QUK25" i="12"/>
  <c r="QTU25" i="12"/>
  <c r="QTE25" i="12"/>
  <c r="QSO25" i="12"/>
  <c r="QRY25" i="12"/>
  <c r="QRI25" i="12"/>
  <c r="QQS25" i="12"/>
  <c r="QQC25" i="12"/>
  <c r="QPM25" i="12"/>
  <c r="QOW25" i="12"/>
  <c r="QOG25" i="12"/>
  <c r="QNQ25" i="12"/>
  <c r="QNA25" i="12"/>
  <c r="QMK25" i="12"/>
  <c r="QLU25" i="12"/>
  <c r="QLE25" i="12"/>
  <c r="QKO25" i="12"/>
  <c r="QJY25" i="12"/>
  <c r="QJI25" i="12"/>
  <c r="QIS25" i="12"/>
  <c r="QIC25" i="12"/>
  <c r="QHM25" i="12"/>
  <c r="QGW25" i="12"/>
  <c r="QGG25" i="12"/>
  <c r="QFQ25" i="12"/>
  <c r="QFA25" i="12"/>
  <c r="QEK25" i="12"/>
  <c r="QDU25" i="12"/>
  <c r="QDE25" i="12"/>
  <c r="QCO25" i="12"/>
  <c r="QBY25" i="12"/>
  <c r="QBI25" i="12"/>
  <c r="QAS25" i="12"/>
  <c r="QAC25" i="12"/>
  <c r="PZM25" i="12"/>
  <c r="PYW25" i="12"/>
  <c r="PYG25" i="12"/>
  <c r="PXQ25" i="12"/>
  <c r="PXA25" i="12"/>
  <c r="PWK25" i="12"/>
  <c r="PVU25" i="12"/>
  <c r="PVE25" i="12"/>
  <c r="PUO25" i="12"/>
  <c r="PTY25" i="12"/>
  <c r="PTI25" i="12"/>
  <c r="PSS25" i="12"/>
  <c r="PSC25" i="12"/>
  <c r="PRM25" i="12"/>
  <c r="PQW25" i="12"/>
  <c r="PQG25" i="12"/>
  <c r="PPQ25" i="12"/>
  <c r="PPA25" i="12"/>
  <c r="POK25" i="12"/>
  <c r="PNU25" i="12"/>
  <c r="PNE25" i="12"/>
  <c r="PMO25" i="12"/>
  <c r="PLY25" i="12"/>
  <c r="PLI25" i="12"/>
  <c r="PKS25" i="12"/>
  <c r="PKC25" i="12"/>
  <c r="PJM25" i="12"/>
  <c r="PIW25" i="12"/>
  <c r="PIG25" i="12"/>
  <c r="PHQ25" i="12"/>
  <c r="PHA25" i="12"/>
  <c r="PGK25" i="12"/>
  <c r="PFU25" i="12"/>
  <c r="PFE25" i="12"/>
  <c r="PEO25" i="12"/>
  <c r="PDY25" i="12"/>
  <c r="PDI25" i="12"/>
  <c r="PCS25" i="12"/>
  <c r="PCC25" i="12"/>
  <c r="PBM25" i="12"/>
  <c r="PAW25" i="12"/>
  <c r="PAG25" i="12"/>
  <c r="OZQ25" i="12"/>
  <c r="OZA25" i="12"/>
  <c r="OYK25" i="12"/>
  <c r="OXU25" i="12"/>
  <c r="OXE25" i="12"/>
  <c r="OWO25" i="12"/>
  <c r="OVY25" i="12"/>
  <c r="OVI25" i="12"/>
  <c r="OUS25" i="12"/>
  <c r="OUC25" i="12"/>
  <c r="OTM25" i="12"/>
  <c r="OSW25" i="12"/>
  <c r="OSG25" i="12"/>
  <c r="ORQ25" i="12"/>
  <c r="ORA25" i="12"/>
  <c r="OQK25" i="12"/>
  <c r="OPU25" i="12"/>
  <c r="OPE25" i="12"/>
  <c r="OOO25" i="12"/>
  <c r="ONY25" i="12"/>
  <c r="ONI25" i="12"/>
  <c r="OMS25" i="12"/>
  <c r="OMC25" i="12"/>
  <c r="OLM25" i="12"/>
  <c r="OKW25" i="12"/>
  <c r="OKG25" i="12"/>
  <c r="OJQ25" i="12"/>
  <c r="OJA25" i="12"/>
  <c r="OIK25" i="12"/>
  <c r="OHU25" i="12"/>
  <c r="OHE25" i="12"/>
  <c r="OGO25" i="12"/>
  <c r="OFY25" i="12"/>
  <c r="OFI25" i="12"/>
  <c r="OES25" i="12"/>
  <c r="OEC25" i="12"/>
  <c r="ODM25" i="12"/>
  <c r="OCW25" i="12"/>
  <c r="OCG25" i="12"/>
  <c r="OBQ25" i="12"/>
  <c r="OBA25" i="12"/>
  <c r="OAK25" i="12"/>
  <c r="NZU25" i="12"/>
  <c r="NZE25" i="12"/>
  <c r="NYO25" i="12"/>
  <c r="NXY25" i="12"/>
  <c r="NXI25" i="12"/>
  <c r="NWS25" i="12"/>
  <c r="NWC25" i="12"/>
  <c r="NVM25" i="12"/>
  <c r="NUW25" i="12"/>
  <c r="NUG25" i="12"/>
  <c r="NTQ25" i="12"/>
  <c r="NTA25" i="12"/>
  <c r="NSK25" i="12"/>
  <c r="NRU25" i="12"/>
  <c r="NRE25" i="12"/>
  <c r="NQO25" i="12"/>
  <c r="NPY25" i="12"/>
  <c r="NPI25" i="12"/>
  <c r="NOS25" i="12"/>
  <c r="NOC25" i="12"/>
  <c r="NNM25" i="12"/>
  <c r="NMW25" i="12"/>
  <c r="NMG25" i="12"/>
  <c r="NLQ25" i="12"/>
  <c r="NLA25" i="12"/>
  <c r="NKK25" i="12"/>
  <c r="NJU25" i="12"/>
  <c r="NJE25" i="12"/>
  <c r="NIO25" i="12"/>
  <c r="NHY25" i="12"/>
  <c r="NHI25" i="12"/>
  <c r="NGS25" i="12"/>
  <c r="NGC25" i="12"/>
  <c r="NFM25" i="12"/>
  <c r="NEW25" i="12"/>
  <c r="NEG25" i="12"/>
  <c r="NDQ25" i="12"/>
  <c r="NDA25" i="12"/>
  <c r="NCK25" i="12"/>
  <c r="NBU25" i="12"/>
  <c r="NBE25" i="12"/>
  <c r="NAO25" i="12"/>
  <c r="MZY25" i="12"/>
  <c r="MZI25" i="12"/>
  <c r="MYS25" i="12"/>
  <c r="MYC25" i="12"/>
  <c r="MXM25" i="12"/>
  <c r="MWW25" i="12"/>
  <c r="MWG25" i="12"/>
  <c r="MVQ25" i="12"/>
  <c r="MVA25" i="12"/>
  <c r="MUK25" i="12"/>
  <c r="MTU25" i="12"/>
  <c r="MTE25" i="12"/>
  <c r="MSO25" i="12"/>
  <c r="MRY25" i="12"/>
  <c r="MRI25" i="12"/>
  <c r="MQS25" i="12"/>
  <c r="MQC25" i="12"/>
  <c r="MPM25" i="12"/>
  <c r="MOW25" i="12"/>
  <c r="MOG25" i="12"/>
  <c r="MNQ25" i="12"/>
  <c r="MNA25" i="12"/>
  <c r="MMK25" i="12"/>
  <c r="MLU25" i="12"/>
  <c r="MLE25" i="12"/>
  <c r="MKO25" i="12"/>
  <c r="MJY25" i="12"/>
  <c r="MJI25" i="12"/>
  <c r="MIS25" i="12"/>
  <c r="MIC25" i="12"/>
  <c r="MHM25" i="12"/>
  <c r="MGW25" i="12"/>
  <c r="MGG25" i="12"/>
  <c r="MFQ25" i="12"/>
  <c r="MFA25" i="12"/>
  <c r="MEK25" i="12"/>
  <c r="MDU25" i="12"/>
  <c r="MDE25" i="12"/>
  <c r="MCO25" i="12"/>
  <c r="MBY25" i="12"/>
  <c r="MBI25" i="12"/>
  <c r="MAS25" i="12"/>
  <c r="MAC25" i="12"/>
  <c r="LZM25" i="12"/>
  <c r="LYW25" i="12"/>
  <c r="LYG25" i="12"/>
  <c r="LXQ25" i="12"/>
  <c r="LXA25" i="12"/>
  <c r="LWK25" i="12"/>
  <c r="LVU25" i="12"/>
  <c r="LVE25" i="12"/>
  <c r="LUO25" i="12"/>
  <c r="LTY25" i="12"/>
  <c r="LTI25" i="12"/>
  <c r="LSS25" i="12"/>
  <c r="LSC25" i="12"/>
  <c r="LRM25" i="12"/>
  <c r="LQW25" i="12"/>
  <c r="LQG25" i="12"/>
  <c r="LPQ25" i="12"/>
  <c r="LPA25" i="12"/>
  <c r="LOK25" i="12"/>
  <c r="LNU25" i="12"/>
  <c r="LNE25" i="12"/>
  <c r="LMO25" i="12"/>
  <c r="LLY25" i="12"/>
  <c r="LLI25" i="12"/>
  <c r="LKS25" i="12"/>
  <c r="LKC25" i="12"/>
  <c r="LJM25" i="12"/>
  <c r="LIW25" i="12"/>
  <c r="LIG25" i="12"/>
  <c r="LHQ25" i="12"/>
  <c r="LHA25" i="12"/>
  <c r="LGK25" i="12"/>
  <c r="LFU25" i="12"/>
  <c r="LFE25" i="12"/>
  <c r="LEO25" i="12"/>
  <c r="LDY25" i="12"/>
  <c r="LDI25" i="12"/>
  <c r="LCS25" i="12"/>
  <c r="LCC25" i="12"/>
  <c r="LBM25" i="12"/>
  <c r="LAW25" i="12"/>
  <c r="LAG25" i="12"/>
  <c r="KZQ25" i="12"/>
  <c r="KZA25" i="12"/>
  <c r="KYK25" i="12"/>
  <c r="KXU25" i="12"/>
  <c r="KXE25" i="12"/>
  <c r="KWO25" i="12"/>
  <c r="KVY25" i="12"/>
  <c r="KVI25" i="12"/>
  <c r="KUS25" i="12"/>
  <c r="KUC25" i="12"/>
  <c r="KTM25" i="12"/>
  <c r="KSW25" i="12"/>
  <c r="KSG25" i="12"/>
  <c r="KRQ25" i="12"/>
  <c r="KRA25" i="12"/>
  <c r="KQK25" i="12"/>
  <c r="KPU25" i="12"/>
  <c r="KPE25" i="12"/>
  <c r="KOO25" i="12"/>
  <c r="KNY25" i="12"/>
  <c r="KNI25" i="12"/>
  <c r="KMS25" i="12"/>
  <c r="KMC25" i="12"/>
  <c r="KLM25" i="12"/>
  <c r="KKW25" i="12"/>
  <c r="KKG25" i="12"/>
  <c r="KJQ25" i="12"/>
  <c r="KJA25" i="12"/>
  <c r="KIK25" i="12"/>
  <c r="KHU25" i="12"/>
  <c r="KHE25" i="12"/>
  <c r="KGO25" i="12"/>
  <c r="KFY25" i="12"/>
  <c r="KFI25" i="12"/>
  <c r="KES25" i="12"/>
  <c r="KEC25" i="12"/>
  <c r="KDM25" i="12"/>
  <c r="KCW25" i="12"/>
  <c r="KCG25" i="12"/>
  <c r="KBQ25" i="12"/>
  <c r="KBA25" i="12"/>
  <c r="KAK25" i="12"/>
  <c r="JZU25" i="12"/>
  <c r="JZE25" i="12"/>
  <c r="JYO25" i="12"/>
  <c r="JXY25" i="12"/>
  <c r="JXI25" i="12"/>
  <c r="JWS25" i="12"/>
  <c r="JWC25" i="12"/>
  <c r="JVM25" i="12"/>
  <c r="JUW25" i="12"/>
  <c r="JUG25" i="12"/>
  <c r="JTQ25" i="12"/>
  <c r="JTA25" i="12"/>
  <c r="JSK25" i="12"/>
  <c r="JRU25" i="12"/>
  <c r="JRE25" i="12"/>
  <c r="JQO25" i="12"/>
  <c r="JPY25" i="12"/>
  <c r="JPI25" i="12"/>
  <c r="JOS25" i="12"/>
  <c r="JOC25" i="12"/>
  <c r="JNM25" i="12"/>
  <c r="JMW25" i="12"/>
  <c r="JMG25" i="12"/>
  <c r="JLQ25" i="12"/>
  <c r="JLA25" i="12"/>
  <c r="JKK25" i="12"/>
  <c r="JJU25" i="12"/>
  <c r="JJE25" i="12"/>
  <c r="JIO25" i="12"/>
  <c r="JHY25" i="12"/>
  <c r="JHI25" i="12"/>
  <c r="JGS25" i="12"/>
  <c r="JGC25" i="12"/>
  <c r="JFM25" i="12"/>
  <c r="JEW25" i="12"/>
  <c r="JEG25" i="12"/>
  <c r="JDQ25" i="12"/>
  <c r="JDA25" i="12"/>
  <c r="JCK25" i="12"/>
  <c r="JBU25" i="12"/>
  <c r="JBE25" i="12"/>
  <c r="JAO25" i="12"/>
  <c r="IZY25" i="12"/>
  <c r="IZI25" i="12"/>
  <c r="IYS25" i="12"/>
  <c r="IYC25" i="12"/>
  <c r="IXM25" i="12"/>
  <c r="IWW25" i="12"/>
  <c r="IWG25" i="12"/>
  <c r="IVQ25" i="12"/>
  <c r="IVA25" i="12"/>
  <c r="IUK25" i="12"/>
  <c r="ITU25" i="12"/>
  <c r="ITE25" i="12"/>
  <c r="ISO25" i="12"/>
  <c r="IRY25" i="12"/>
  <c r="IRI25" i="12"/>
  <c r="IQS25" i="12"/>
  <c r="IQC25" i="12"/>
  <c r="IPM25" i="12"/>
  <c r="IOW25" i="12"/>
  <c r="IOG25" i="12"/>
  <c r="INQ25" i="12"/>
  <c r="INA25" i="12"/>
  <c r="IMK25" i="12"/>
  <c r="ILU25" i="12"/>
  <c r="ILE25" i="12"/>
  <c r="IKO25" i="12"/>
  <c r="IJY25" i="12"/>
  <c r="IJI25" i="12"/>
  <c r="IIS25" i="12"/>
  <c r="IIC25" i="12"/>
  <c r="IHM25" i="12"/>
  <c r="IGW25" i="12"/>
  <c r="IGG25" i="12"/>
  <c r="IFQ25" i="12"/>
  <c r="IFA25" i="12"/>
  <c r="IEK25" i="12"/>
  <c r="IDU25" i="12"/>
  <c r="IDE25" i="12"/>
  <c r="ICO25" i="12"/>
  <c r="IBY25" i="12"/>
  <c r="IBI25" i="12"/>
  <c r="IAS25" i="12"/>
  <c r="IAC25" i="12"/>
  <c r="HZM25" i="12"/>
  <c r="HYW25" i="12"/>
  <c r="HYG25" i="12"/>
  <c r="HXQ25" i="12"/>
  <c r="HXA25" i="12"/>
  <c r="HWK25" i="12"/>
  <c r="HVU25" i="12"/>
  <c r="HVE25" i="12"/>
  <c r="HUO25" i="12"/>
  <c r="HTY25" i="12"/>
  <c r="HTI25" i="12"/>
  <c r="HSS25" i="12"/>
  <c r="HSC25" i="12"/>
  <c r="HRM25" i="12"/>
  <c r="HQW25" i="12"/>
  <c r="HQG25" i="12"/>
  <c r="HPQ25" i="12"/>
  <c r="HPA25" i="12"/>
  <c r="HOK25" i="12"/>
  <c r="HNU25" i="12"/>
  <c r="HNE25" i="12"/>
  <c r="HMO25" i="12"/>
  <c r="HLY25" i="12"/>
  <c r="HLI25" i="12"/>
  <c r="HKS25" i="12"/>
  <c r="HKC25" i="12"/>
  <c r="HJM25" i="12"/>
  <c r="HIW25" i="12"/>
  <c r="HIG25" i="12"/>
  <c r="HHQ25" i="12"/>
  <c r="HHA25" i="12"/>
  <c r="HGK25" i="12"/>
  <c r="HFU25" i="12"/>
  <c r="HFE25" i="12"/>
  <c r="HEO25" i="12"/>
  <c r="HDY25" i="12"/>
  <c r="HDI25" i="12"/>
  <c r="HCS25" i="12"/>
  <c r="HCC25" i="12"/>
  <c r="HBM25" i="12"/>
  <c r="HAW25" i="12"/>
  <c r="HAG25" i="12"/>
  <c r="GZQ25" i="12"/>
  <c r="GZA25" i="12"/>
  <c r="GYK25" i="12"/>
  <c r="GXU25" i="12"/>
  <c r="GXE25" i="12"/>
  <c r="GWO25" i="12"/>
  <c r="GVY25" i="12"/>
  <c r="GVI25" i="12"/>
  <c r="GUS25" i="12"/>
  <c r="GUC25" i="12"/>
  <c r="GTM25" i="12"/>
  <c r="GSW25" i="12"/>
  <c r="GSG25" i="12"/>
  <c r="GRQ25" i="12"/>
  <c r="GRA25" i="12"/>
  <c r="GQK25" i="12"/>
  <c r="GPU25" i="12"/>
  <c r="GPE25" i="12"/>
  <c r="GOO25" i="12"/>
  <c r="GNY25" i="12"/>
  <c r="GNI25" i="12"/>
  <c r="GMS25" i="12"/>
  <c r="GMC25" i="12"/>
  <c r="GLM25" i="12"/>
  <c r="GKW25" i="12"/>
  <c r="GKG25" i="12"/>
  <c r="GJQ25" i="12"/>
  <c r="GJA25" i="12"/>
  <c r="GIK25" i="12"/>
  <c r="GHU25" i="12"/>
  <c r="GHE25" i="12"/>
  <c r="GGO25" i="12"/>
  <c r="GFY25" i="12"/>
  <c r="GFI25" i="12"/>
  <c r="GES25" i="12"/>
  <c r="GEC25" i="12"/>
  <c r="GDM25" i="12"/>
  <c r="GCW25" i="12"/>
  <c r="GCG25" i="12"/>
  <c r="GBQ25" i="12"/>
  <c r="GBA25" i="12"/>
  <c r="GAK25" i="12"/>
  <c r="FZU25" i="12"/>
  <c r="FZE25" i="12"/>
  <c r="FYO25" i="12"/>
  <c r="FXY25" i="12"/>
  <c r="FXI25" i="12"/>
  <c r="FWS25" i="12"/>
  <c r="FWC25" i="12"/>
  <c r="FVM25" i="12"/>
  <c r="FUW25" i="12"/>
  <c r="FUG25" i="12"/>
  <c r="FTQ25" i="12"/>
  <c r="FTA25" i="12"/>
  <c r="FSK25" i="12"/>
  <c r="FRU25" i="12"/>
  <c r="FRE25" i="12"/>
  <c r="FQO25" i="12"/>
  <c r="FPY25" i="12"/>
  <c r="FPI25" i="12"/>
  <c r="FOS25" i="12"/>
  <c r="FOC25" i="12"/>
  <c r="FNM25" i="12"/>
  <c r="FMW25" i="12"/>
  <c r="FMG25" i="12"/>
  <c r="FLQ25" i="12"/>
  <c r="FLA25" i="12"/>
  <c r="FKK25" i="12"/>
  <c r="FJU25" i="12"/>
  <c r="FJE25" i="12"/>
  <c r="FIO25" i="12"/>
  <c r="FHY25" i="12"/>
  <c r="FHI25" i="12"/>
  <c r="FGS25" i="12"/>
  <c r="FGC25" i="12"/>
  <c r="FFM25" i="12"/>
  <c r="FEW25" i="12"/>
  <c r="FEG25" i="12"/>
  <c r="FDQ25" i="12"/>
  <c r="FDA25" i="12"/>
  <c r="FCK25" i="12"/>
  <c r="FBU25" i="12"/>
  <c r="FBE25" i="12"/>
  <c r="FAO25" i="12"/>
  <c r="EZY25" i="12"/>
  <c r="EZI25" i="12"/>
  <c r="EYS25" i="12"/>
  <c r="EYC25" i="12"/>
  <c r="EXM25" i="12"/>
  <c r="EWW25" i="12"/>
  <c r="EWG25" i="12"/>
  <c r="EVQ25" i="12"/>
  <c r="EVA25" i="12"/>
  <c r="EUK25" i="12"/>
  <c r="ETU25" i="12"/>
  <c r="ETE25" i="12"/>
  <c r="ESO25" i="12"/>
  <c r="ERY25" i="12"/>
  <c r="ERI25" i="12"/>
  <c r="EQS25" i="12"/>
  <c r="EQC25" i="12"/>
  <c r="EPM25" i="12"/>
  <c r="EOW25" i="12"/>
  <c r="EOG25" i="12"/>
  <c r="ENQ25" i="12"/>
  <c r="ENA25" i="12"/>
  <c r="EMK25" i="12"/>
  <c r="ELU25" i="12"/>
  <c r="ELE25" i="12"/>
  <c r="EKO25" i="12"/>
  <c r="EJY25" i="12"/>
  <c r="EJI25" i="12"/>
  <c r="EIS25" i="12"/>
  <c r="EIC25" i="12"/>
  <c r="EHM25" i="12"/>
  <c r="EGW25" i="12"/>
  <c r="EGG25" i="12"/>
  <c r="EFQ25" i="12"/>
  <c r="EFA25" i="12"/>
  <c r="EEK25" i="12"/>
  <c r="EDU25" i="12"/>
  <c r="EDE25" i="12"/>
  <c r="ECO25" i="12"/>
  <c r="EBY25" i="12"/>
  <c r="EBI25" i="12"/>
  <c r="EAS25" i="12"/>
  <c r="EAC25" i="12"/>
  <c r="DZM25" i="12"/>
  <c r="DYW25" i="12"/>
  <c r="DYG25" i="12"/>
  <c r="DXQ25" i="12"/>
  <c r="DXA25" i="12"/>
  <c r="DWK25" i="12"/>
  <c r="DVU25" i="12"/>
  <c r="DVE25" i="12"/>
  <c r="DUO25" i="12"/>
  <c r="DTY25" i="12"/>
  <c r="DTI25" i="12"/>
  <c r="DSS25" i="12"/>
  <c r="DSC25" i="12"/>
  <c r="DRM25" i="12"/>
  <c r="DQW25" i="12"/>
  <c r="DQG25" i="12"/>
  <c r="DPQ25" i="12"/>
  <c r="DPA25" i="12"/>
  <c r="DOK25" i="12"/>
  <c r="DNU25" i="12"/>
  <c r="DNE25" i="12"/>
  <c r="DMO25" i="12"/>
  <c r="DLY25" i="12"/>
  <c r="DLI25" i="12"/>
  <c r="DKS25" i="12"/>
  <c r="DKC25" i="12"/>
  <c r="DJM25" i="12"/>
  <c r="DIW25" i="12"/>
  <c r="DIG25" i="12"/>
  <c r="DHQ25" i="12"/>
  <c r="DHA25" i="12"/>
  <c r="DGK25" i="12"/>
  <c r="DFU25" i="12"/>
  <c r="DFE25" i="12"/>
  <c r="DEO25" i="12"/>
  <c r="DDY25" i="12"/>
  <c r="DDI25" i="12"/>
  <c r="DCS25" i="12"/>
  <c r="DCC25" i="12"/>
  <c r="DBM25" i="12"/>
  <c r="DAW25" i="12"/>
  <c r="DAG25" i="12"/>
  <c r="CZQ25" i="12"/>
  <c r="CZA25" i="12"/>
  <c r="CYK25" i="12"/>
  <c r="CXU25" i="12"/>
  <c r="CXE25" i="12"/>
  <c r="CWO25" i="12"/>
  <c r="CVY25" i="12"/>
  <c r="CVI25" i="12"/>
  <c r="CUS25" i="12"/>
  <c r="CUC25" i="12"/>
  <c r="CTM25" i="12"/>
  <c r="CSW25" i="12"/>
  <c r="CSG25" i="12"/>
  <c r="CRQ25" i="12"/>
  <c r="CRA25" i="12"/>
  <c r="CQK25" i="12"/>
  <c r="CPU25" i="12"/>
  <c r="CPE25" i="12"/>
  <c r="COO25" i="12"/>
  <c r="CNY25" i="12"/>
  <c r="CNI25" i="12"/>
  <c r="CMS25" i="12"/>
  <c r="CMC25" i="12"/>
  <c r="CLM25" i="12"/>
  <c r="CKW25" i="12"/>
  <c r="CKG25" i="12"/>
  <c r="CJQ25" i="12"/>
  <c r="CJA25" i="12"/>
  <c r="CIK25" i="12"/>
  <c r="CHU25" i="12"/>
  <c r="CHE25" i="12"/>
  <c r="CGO25" i="12"/>
  <c r="CFY25" i="12"/>
  <c r="CFI25" i="12"/>
  <c r="CES25" i="12"/>
  <c r="CEC25" i="12"/>
  <c r="CDM25" i="12"/>
  <c r="CCW25" i="12"/>
  <c r="CCG25" i="12"/>
  <c r="CBQ25" i="12"/>
  <c r="CBA25" i="12"/>
  <c r="CAK25" i="12"/>
  <c r="BZU25" i="12"/>
  <c r="BZE25" i="12"/>
  <c r="BYO25" i="12"/>
  <c r="BXY25" i="12"/>
  <c r="BXI25" i="12"/>
  <c r="BWS25" i="12"/>
  <c r="BWC25" i="12"/>
  <c r="BVM25" i="12"/>
  <c r="BUW25" i="12"/>
  <c r="BUG25" i="12"/>
  <c r="BTQ25" i="12"/>
  <c r="BTA25" i="12"/>
  <c r="BSK25" i="12"/>
  <c r="BRU25" i="12"/>
  <c r="BRE25" i="12"/>
  <c r="BQO25" i="12"/>
  <c r="BPY25" i="12"/>
  <c r="BPI25" i="12"/>
  <c r="BOS25" i="12"/>
  <c r="BOC25" i="12"/>
  <c r="BNM25" i="12"/>
  <c r="BMW25" i="12"/>
  <c r="BMG25" i="12"/>
  <c r="BLQ25" i="12"/>
  <c r="BLA25" i="12"/>
  <c r="BKK25" i="12"/>
  <c r="BJU25" i="12"/>
  <c r="BJE25" i="12"/>
  <c r="BIO25" i="12"/>
  <c r="BHY25" i="12"/>
  <c r="BHI25" i="12"/>
  <c r="BGS25" i="12"/>
  <c r="BGC25" i="12"/>
  <c r="BFM25" i="12"/>
  <c r="BEW25" i="12"/>
  <c r="BEG25" i="12"/>
  <c r="BDQ25" i="12"/>
  <c r="BDA25" i="12"/>
  <c r="BCK25" i="12"/>
  <c r="BBU25" i="12"/>
  <c r="BBE25" i="12"/>
  <c r="BAO25" i="12"/>
  <c r="AZY25" i="12"/>
  <c r="AZI25" i="12"/>
  <c r="AYS25" i="12"/>
  <c r="AYC25" i="12"/>
  <c r="AXM25" i="12"/>
  <c r="AWW25" i="12"/>
  <c r="AWG25" i="12"/>
  <c r="AVQ25" i="12"/>
  <c r="AVA25" i="12"/>
  <c r="AUK25" i="12"/>
  <c r="ATU25" i="12"/>
  <c r="ATE25" i="12"/>
  <c r="ASO25" i="12"/>
  <c r="ARY25" i="12"/>
  <c r="ARI25" i="12"/>
  <c r="AQS25" i="12"/>
  <c r="AQC25" i="12"/>
  <c r="APM25" i="12"/>
  <c r="AOW25" i="12"/>
  <c r="AOG25" i="12"/>
  <c r="ANQ25" i="12"/>
  <c r="ANA25" i="12"/>
  <c r="AMK25" i="12"/>
  <c r="ALU25" i="12"/>
  <c r="ALE25" i="12"/>
  <c r="AKO25" i="12"/>
  <c r="AJY25" i="12"/>
  <c r="AJI25" i="12"/>
  <c r="AIS25" i="12"/>
  <c r="AIC25" i="12"/>
  <c r="AHM25" i="12"/>
  <c r="AGW25" i="12"/>
  <c r="AGG25" i="12"/>
  <c r="AFQ25" i="12"/>
  <c r="AFA25" i="12"/>
  <c r="AEK25" i="12"/>
  <c r="ADU25" i="12"/>
  <c r="A27" i="12"/>
  <c r="N63" i="12"/>
  <c r="N62" i="12"/>
  <c r="N61" i="12"/>
  <c r="N60" i="12"/>
  <c r="N29" i="12"/>
  <c r="N57" i="12"/>
  <c r="N70" i="12"/>
  <c r="N83" i="12"/>
  <c r="N95" i="12"/>
  <c r="N108" i="12"/>
  <c r="N121" i="12"/>
  <c r="N134" i="12"/>
  <c r="N144" i="12"/>
  <c r="N145" i="12"/>
  <c r="N152" i="12"/>
  <c r="N153" i="12"/>
  <c r="A149" i="12"/>
  <c r="A150" i="12"/>
  <c r="A151" i="12"/>
  <c r="A139" i="12"/>
  <c r="A140" i="12"/>
  <c r="A141" i="12"/>
  <c r="A142" i="12"/>
  <c r="A143" i="12"/>
  <c r="A88" i="12"/>
  <c r="A89" i="12"/>
  <c r="A90" i="12"/>
  <c r="A91" i="12"/>
  <c r="A92" i="12"/>
  <c r="A93" i="12"/>
  <c r="A94" i="12"/>
  <c r="A126" i="12"/>
  <c r="A127" i="12"/>
  <c r="A128" i="12"/>
  <c r="A129" i="12"/>
  <c r="A130" i="12"/>
  <c r="A131" i="12"/>
  <c r="A132" i="12"/>
  <c r="A133" i="12"/>
  <c r="A113" i="12"/>
  <c r="A114" i="12"/>
  <c r="A115" i="12"/>
  <c r="A116" i="12"/>
  <c r="A117" i="12"/>
  <c r="A118" i="12"/>
  <c r="A119" i="12"/>
  <c r="A120" i="12"/>
  <c r="A100" i="12"/>
  <c r="A101" i="12"/>
  <c r="A102" i="12"/>
  <c r="A103" i="12"/>
  <c r="A104" i="12"/>
  <c r="A105" i="12"/>
  <c r="A106" i="12"/>
  <c r="A107" i="12"/>
  <c r="A75" i="12"/>
  <c r="A76" i="12"/>
  <c r="A77" i="12"/>
  <c r="A78" i="12"/>
  <c r="A79" i="12"/>
  <c r="A80" i="12"/>
  <c r="A81" i="12"/>
  <c r="A82" i="12"/>
  <c r="A62" i="12"/>
  <c r="A63" i="12"/>
  <c r="A64" i="12"/>
  <c r="A65" i="12"/>
  <c r="A66" i="12"/>
  <c r="A67" i="12"/>
  <c r="A68" i="12"/>
  <c r="A69" i="12"/>
  <c r="A47" i="12"/>
  <c r="A48" i="12"/>
  <c r="A49" i="12"/>
  <c r="A50" i="12"/>
  <c r="A51" i="12"/>
  <c r="A52" i="12"/>
  <c r="A53" i="12"/>
  <c r="A54" i="12"/>
  <c r="A55" i="12"/>
  <c r="A56" i="12"/>
  <c r="A39" i="12"/>
  <c r="A40" i="12"/>
  <c r="A41" i="12"/>
  <c r="A42" i="12"/>
  <c r="N53" i="11"/>
  <c r="N54" i="11"/>
  <c r="N62" i="11"/>
  <c r="N64" i="11"/>
  <c r="N71" i="11"/>
  <c r="N75" i="11"/>
  <c r="N79" i="11"/>
  <c r="N80" i="11"/>
  <c r="N87" i="11"/>
  <c r="N89" i="11"/>
  <c r="N90" i="11"/>
  <c r="N94" i="11"/>
  <c r="N95" i="11"/>
  <c r="N104" i="11"/>
  <c r="N101" i="11"/>
  <c r="N105" i="11"/>
  <c r="N115" i="11"/>
  <c r="N111" i="11"/>
  <c r="N116" i="11"/>
  <c r="N125" i="11"/>
  <c r="N122" i="11"/>
  <c r="N126" i="11"/>
  <c r="N132" i="11"/>
  <c r="N135" i="11"/>
  <c r="N136" i="11"/>
  <c r="N142" i="11"/>
  <c r="N145" i="11"/>
  <c r="N146" i="11"/>
  <c r="N154" i="11"/>
  <c r="N155" i="11"/>
  <c r="N163" i="11"/>
  <c r="N35" i="11"/>
  <c r="N36" i="11"/>
  <c r="N164" i="11"/>
  <c r="A21" i="11"/>
  <c r="A22" i="11"/>
  <c r="A23" i="11"/>
  <c r="A24" i="11"/>
  <c r="A25" i="11"/>
  <c r="A26" i="11"/>
  <c r="A27" i="11"/>
  <c r="A28" i="11"/>
  <c r="A29" i="11"/>
  <c r="A28" i="12"/>
  <c r="A160" i="11"/>
  <c r="A161" i="11"/>
  <c r="A149" i="11"/>
  <c r="A150" i="11"/>
  <c r="A151" i="11"/>
  <c r="A152" i="11"/>
  <c r="A153" i="11"/>
  <c r="A121" i="11"/>
  <c r="A124" i="11"/>
  <c r="A131" i="11"/>
  <c r="A134" i="11"/>
  <c r="A86" i="11"/>
  <c r="A87" i="11"/>
  <c r="A88" i="11"/>
  <c r="A89" i="11"/>
  <c r="A92" i="11"/>
  <c r="A93" i="11"/>
  <c r="A110" i="11"/>
  <c r="A113" i="11"/>
  <c r="A114" i="11"/>
  <c r="A100" i="11"/>
  <c r="A103" i="11"/>
  <c r="A70" i="11"/>
  <c r="A71" i="11"/>
  <c r="A72" i="11"/>
  <c r="A73" i="11"/>
  <c r="A74" i="11"/>
  <c r="A77" i="11"/>
  <c r="A78" i="11"/>
  <c r="N47" i="11"/>
  <c r="A49" i="11"/>
  <c r="A50" i="11"/>
  <c r="A51" i="11"/>
  <c r="A52" i="11"/>
  <c r="AB69" i="11"/>
  <c r="AB70" i="11"/>
  <c r="AB71" i="11"/>
  <c r="AB72" i="11"/>
  <c r="AB73" i="11"/>
  <c r="AB74" i="11"/>
  <c r="AB80" i="11"/>
  <c r="AB82" i="11"/>
  <c r="AB84" i="11"/>
  <c r="AB85" i="11"/>
  <c r="AC85" i="11"/>
  <c r="K20" i="11"/>
  <c r="K22" i="11"/>
  <c r="A33" i="11"/>
  <c r="A34" i="11"/>
  <c r="R107" i="11"/>
  <c r="S107" i="11"/>
  <c r="R96" i="11"/>
  <c r="S96" i="11"/>
  <c r="N18" i="10"/>
  <c r="R10" i="10"/>
  <c r="N17" i="10"/>
  <c r="N16" i="10"/>
  <c r="N15" i="10"/>
  <c r="N9" i="10"/>
  <c r="N19" i="10"/>
  <c r="N13" i="10"/>
  <c r="M74" i="10"/>
  <c r="N74" i="10"/>
  <c r="M73" i="10"/>
  <c r="N73" i="10"/>
  <c r="N75" i="10"/>
  <c r="N66" i="10"/>
  <c r="N71" i="10"/>
  <c r="N62" i="10"/>
  <c r="N60" i="10"/>
  <c r="N59" i="10"/>
  <c r="N61" i="10"/>
  <c r="N56" i="10"/>
  <c r="N55" i="10"/>
  <c r="N57" i="10"/>
  <c r="N50" i="10"/>
  <c r="N49" i="10"/>
  <c r="N51" i="10"/>
  <c r="L46" i="10"/>
  <c r="N46" i="10"/>
  <c r="N45" i="10"/>
  <c r="N47" i="10"/>
  <c r="L42" i="10"/>
  <c r="N42" i="10"/>
  <c r="N43" i="10"/>
  <c r="L39" i="10"/>
  <c r="N39" i="10"/>
  <c r="N40" i="10"/>
  <c r="L34" i="10"/>
  <c r="N34" i="10"/>
  <c r="N35" i="10"/>
  <c r="N36" i="10"/>
  <c r="N37" i="10"/>
  <c r="N31" i="10"/>
  <c r="N30" i="10"/>
  <c r="L29" i="10"/>
  <c r="N29" i="10"/>
  <c r="N32" i="10"/>
  <c r="N26" i="10"/>
  <c r="N25" i="10"/>
  <c r="N24" i="10"/>
  <c r="N23" i="10"/>
  <c r="N22" i="10"/>
  <c r="N27" i="10"/>
  <c r="N14" i="10"/>
  <c r="N12" i="10"/>
  <c r="N11" i="10"/>
  <c r="N10" i="10"/>
  <c r="N8" i="10"/>
  <c r="M68" i="9"/>
  <c r="N68" i="9"/>
  <c r="M67" i="9"/>
  <c r="N67" i="9"/>
  <c r="N69" i="9"/>
  <c r="N60" i="9"/>
  <c r="N65" i="9"/>
  <c r="N56" i="9"/>
  <c r="N54" i="9"/>
  <c r="N53" i="9"/>
  <c r="N55" i="9"/>
  <c r="N50" i="9"/>
  <c r="N49" i="9"/>
  <c r="N51" i="9"/>
  <c r="N57" i="9"/>
  <c r="N44" i="9"/>
  <c r="N43" i="9"/>
  <c r="N45" i="9"/>
  <c r="L40" i="9"/>
  <c r="N40" i="9"/>
  <c r="N39" i="9"/>
  <c r="N41" i="9"/>
  <c r="L36" i="9"/>
  <c r="N36" i="9"/>
  <c r="N37" i="9"/>
  <c r="L33" i="9"/>
  <c r="N33" i="9"/>
  <c r="N34" i="9"/>
  <c r="L28" i="9"/>
  <c r="N28" i="9"/>
  <c r="N29" i="9"/>
  <c r="N30" i="9"/>
  <c r="N31" i="9"/>
  <c r="N25" i="9"/>
  <c r="N24" i="9"/>
  <c r="L23" i="9"/>
  <c r="N23" i="9"/>
  <c r="N26" i="9"/>
  <c r="N20" i="9"/>
  <c r="N19" i="9"/>
  <c r="N18" i="9"/>
  <c r="N17" i="9"/>
  <c r="N16" i="9"/>
  <c r="N21" i="9"/>
  <c r="N8" i="9"/>
  <c r="N9" i="9"/>
  <c r="N10" i="9"/>
  <c r="N11" i="9"/>
  <c r="N12" i="9"/>
  <c r="N13" i="9"/>
  <c r="N14" i="9"/>
  <c r="A162" i="11"/>
  <c r="N20" i="10"/>
  <c r="P51" i="10"/>
  <c r="N52" i="10"/>
  <c r="N63" i="10"/>
  <c r="N76" i="10"/>
  <c r="N46" i="9"/>
  <c r="N70" i="9"/>
  <c r="P45" i="9"/>
  <c r="N8" i="8"/>
  <c r="N21" i="8"/>
  <c r="R35" i="8"/>
  <c r="S35" i="8"/>
  <c r="R34" i="8"/>
  <c r="S34" i="8"/>
  <c r="A15" i="8"/>
  <c r="A16" i="8"/>
  <c r="A17" i="8"/>
  <c r="A18" i="8"/>
  <c r="A19" i="8"/>
  <c r="A24" i="8"/>
  <c r="A25" i="8"/>
  <c r="A28" i="8"/>
  <c r="A31" i="8"/>
  <c r="A34" i="8"/>
  <c r="A37" i="8"/>
  <c r="A40" i="8"/>
  <c r="A45" i="8"/>
  <c r="A46" i="8"/>
  <c r="A12" i="8"/>
  <c r="A13" i="8"/>
  <c r="A9" i="8"/>
  <c r="A10" i="8"/>
  <c r="K19" i="8"/>
  <c r="K20" i="8"/>
  <c r="N26" i="8"/>
  <c r="N29" i="8"/>
  <c r="A141" i="11"/>
  <c r="N48" i="8"/>
  <c r="N38" i="8"/>
  <c r="N32" i="8"/>
  <c r="N41" i="8"/>
  <c r="N35" i="8"/>
  <c r="N42" i="8"/>
  <c r="N43" i="8"/>
  <c r="N49" i="8"/>
  <c r="A47" i="8"/>
</calcChain>
</file>

<file path=xl/sharedStrings.xml><?xml version="1.0" encoding="utf-8"?>
<sst xmlns="http://schemas.openxmlformats.org/spreadsheetml/2006/main" count="2691" uniqueCount="289">
  <si>
    <t>Наименование работ</t>
  </si>
  <si>
    <t>Тепловые сети</t>
  </si>
  <si>
    <t>Тепловые пункты</t>
  </si>
  <si>
    <t>Котельные</t>
  </si>
  <si>
    <t xml:space="preserve"> №   п/п</t>
  </si>
  <si>
    <t>Диаметр трубопровода, мм</t>
  </si>
  <si>
    <t>МО</t>
  </si>
  <si>
    <t>Итого по ТЭС:</t>
  </si>
  <si>
    <t>Протяженность труб, м</t>
  </si>
  <si>
    <t>Котельная №184</t>
  </si>
  <si>
    <t>Котельная №184-р</t>
  </si>
  <si>
    <t>Котельная "Центральная"</t>
  </si>
  <si>
    <t>Котельная "Северная"</t>
  </si>
  <si>
    <t>Итого по тепловым пунктам</t>
  </si>
  <si>
    <t>Итого:</t>
  </si>
  <si>
    <t>Котельная "Комбат-2,5"</t>
  </si>
  <si>
    <t>Котельная "Комбат-5,0"</t>
  </si>
  <si>
    <t>Итого по котельным и тепловым сетям:</t>
  </si>
  <si>
    <t>Итого по котельным:</t>
  </si>
  <si>
    <t>Начальник ТЭС                                                                           С.В. Тарасенко</t>
  </si>
  <si>
    <t>Ремонт кровли тепловых пунктов №2,4</t>
  </si>
  <si>
    <t>Ремонт верхнего барабана и обмуровки котла ДКВР-10/13 №1</t>
  </si>
  <si>
    <t>Закупка и замена фильтров ХВО - 2 шт.</t>
  </si>
  <si>
    <t>Закупка и монтаж горелки с блоком управления Гбак-2,7.  Пусконаладка.</t>
  </si>
  <si>
    <t>Закупка и монтаж горелки с блоком управления Гб-1,2.  Пусконаладка.</t>
  </si>
  <si>
    <t>февраль</t>
  </si>
  <si>
    <t>Ориентир. стоимость материалов и услуг,  тыс.руб.</t>
  </si>
  <si>
    <t>1. Поселок  «Мелиораторов» д. № 3</t>
  </si>
  <si>
    <t>2. Поселок  «Мелиораторов» д. № 4</t>
  </si>
  <si>
    <t>3. Ул.  Жуковского д. № 18-20</t>
  </si>
  <si>
    <t>4. Ул.  Андреева д. № 8  под  дорогой</t>
  </si>
  <si>
    <t>5. Ул.  Жуковского д. № 27-29а</t>
  </si>
  <si>
    <t>6. Ул.  Жуковского д. № 15-19</t>
  </si>
  <si>
    <t>7. Ул. Черно-Иванова д. №5</t>
  </si>
  <si>
    <t xml:space="preserve">8. Ул. Черно-Иванова д. № 7                                                                                                                       </t>
  </si>
  <si>
    <t xml:space="preserve">9. Ул. Черно-Иванова д. № 9                                                                                                                                                              </t>
  </si>
  <si>
    <t xml:space="preserve">10. Ул.  Циолковского д. № 8                                                                                                                                                            </t>
  </si>
  <si>
    <t xml:space="preserve">1. Ул.  Щербакова 15 в  (ГВС)                                                                                                                                                    </t>
  </si>
  <si>
    <t xml:space="preserve">2. Ул.  Сталинградская д. 9-11а (ГВС)                                                                                                                                  </t>
  </si>
  <si>
    <t>108/89</t>
  </si>
  <si>
    <t>159/133/89/76</t>
  </si>
  <si>
    <t>Замена  пластинчатого  теплообменника   WHITENord  FS  WN4</t>
  </si>
  <si>
    <t>Замена установок дозирования комплексоната Этатрон DLX-MA/MB01-15 (4 шт.) на тепловых пунктах</t>
  </si>
  <si>
    <t>Замена  насосов  ГВС  на  тепловых  пунктах  № 3 и 7  (КМ100-65-200)</t>
  </si>
  <si>
    <t>Итого по тепловым сетям  и сетям ГВС</t>
  </si>
  <si>
    <t>Замена  пластинчатых  теплообменников  АНВИТЭК  1125-NP-103 в количестве 2 шт.</t>
  </si>
  <si>
    <t>ПЛАН-ГРАФИК</t>
  </si>
  <si>
    <t xml:space="preserve"> мероприятий по подготовке системы теплоснабжения  к  отопительному сезону 2023-2024гг., в перспективе 2024-2025 гг      </t>
  </si>
  <si>
    <t>Срок выполнения</t>
  </si>
  <si>
    <t>апрель</t>
  </si>
  <si>
    <t>май</t>
  </si>
  <si>
    <t>июнь</t>
  </si>
  <si>
    <t>июль</t>
  </si>
  <si>
    <t>август</t>
  </si>
  <si>
    <t>сентябрь</t>
  </si>
  <si>
    <t>сентябрь-октябрь</t>
  </si>
  <si>
    <t>январь</t>
  </si>
  <si>
    <t>март</t>
  </si>
  <si>
    <t>_____________А.В. Павлов</t>
  </si>
  <si>
    <t>ПЛАН</t>
  </si>
  <si>
    <t>мероприятий по подготовке к  отопительному сезону 2023-2024гг. объектов ТЭХ</t>
  </si>
  <si>
    <t>№ п/п</t>
  </si>
  <si>
    <t>Ориентир. стоимость, тыс.руб</t>
  </si>
  <si>
    <t>Ду, мм</t>
  </si>
  <si>
    <t>руб/ед.изм.</t>
  </si>
  <si>
    <t>L, пм/шт.</t>
  </si>
  <si>
    <t xml:space="preserve">1. площадь  «Победы»  ул.  Финогенова </t>
  </si>
  <si>
    <t>Труба стальная бесшовная ГОСТ 8732-78</t>
  </si>
  <si>
    <t>Отвод 90-2-159х6,0 ГОСТ 17375-2001</t>
  </si>
  <si>
    <t>Отвод 90-2-89х5,0 ГОСТ 17375-2001</t>
  </si>
  <si>
    <t>Кран шаровый стал. фл.  Ру16  Ду80мм ГОСТ 28343-89</t>
  </si>
  <si>
    <t>Фланцы 1-300-16 ГОСТ 12820-80</t>
  </si>
  <si>
    <t>Плита перекрытия П7-3</t>
  </si>
  <si>
    <t>ед</t>
  </si>
  <si>
    <t xml:space="preserve">Итого </t>
  </si>
  <si>
    <t>2. Замена  запорной  арматуры  на  т/с  и  ГВС</t>
  </si>
  <si>
    <t>Задв. чуг. 30ч6бр  Ру16 ТУ 3741-001-45642813-01</t>
  </si>
  <si>
    <t>3. т/с  ул.  Агурина 18</t>
  </si>
  <si>
    <t>Отвод 90-2-76х4,0 ГОСТ 17375-2001</t>
  </si>
  <si>
    <t>4. т/с  ул.  Андреева д. 8</t>
  </si>
  <si>
    <t>Отвод 90-2-57х3,5 ГОСТ 17375-2001</t>
  </si>
  <si>
    <t>5. т/с  в  районе  «Спорткомплекса»</t>
  </si>
  <si>
    <t>6. т/с от  ул.  Добролюбова  д. 8  до   ул. Жуковского д. 2</t>
  </si>
  <si>
    <t>8. ГВС  ул.  Сталинградская  5а</t>
  </si>
  <si>
    <t>Изоляция тепловых сетей и сетей ГВС</t>
  </si>
  <si>
    <t>Теплоизоляция URSA М-25 (60*1200*8000мм) 0,576м3</t>
  </si>
  <si>
    <t>м3</t>
  </si>
  <si>
    <t>Стеклопластик рулонный марки  РСТ-430 Л</t>
  </si>
  <si>
    <t>м2</t>
  </si>
  <si>
    <t xml:space="preserve">Итого  </t>
  </si>
  <si>
    <t>Итого  ГВС с повышением  15%:</t>
  </si>
  <si>
    <t>Ремонт мягкой кровли на ТП-7</t>
  </si>
  <si>
    <t>Профнастил НС-35</t>
  </si>
  <si>
    <t>м.кв.</t>
  </si>
  <si>
    <t>Труба для профнастила 20х40</t>
  </si>
  <si>
    <t>м.п.</t>
  </si>
  <si>
    <t>Итого</t>
  </si>
  <si>
    <t>Ремонт мягкой кровли на ТП-3</t>
  </si>
  <si>
    <t>Замена насосов холодного водоснабжения КМ 80-65-160, шт</t>
  </si>
  <si>
    <t>Итого тепловые пункты с повышением 15%</t>
  </si>
  <si>
    <t>Замена пароводяных теплообменников МВН-600 (1437-06) в количестве  3 шт.</t>
  </si>
  <si>
    <t>Замена трубопроводов питательной линии от зала № 1 до зала № 3, (Труба стальная бесшовная ГОСТ 8732-78 Ду80мм,  80 п.м.)</t>
  </si>
  <si>
    <t>Замена паровой гребенки в помещении бойлерной котельной №184</t>
  </si>
  <si>
    <t>Замена солевой линии</t>
  </si>
  <si>
    <t>Монтаж конденсатной линии с установкой бака-аккумулятора на котельной №184</t>
  </si>
  <si>
    <t>Закупка и монтаж секционного котел НР-18 на котельную "Совхоз 16"</t>
  </si>
  <si>
    <t>Итого по котельной</t>
  </si>
  <si>
    <t>Теплоизоляция сетей теплоснабжения</t>
  </si>
  <si>
    <t>Итого по ТЭХ:</t>
  </si>
  <si>
    <t>89х5</t>
  </si>
  <si>
    <t>1. Бахчиванджи 5-7 ГВС междк домами (из металла)</t>
  </si>
  <si>
    <t>76х5</t>
  </si>
  <si>
    <t>Отвод 90-2-76х5,0 ГОСТ 17375-2001</t>
  </si>
  <si>
    <t>Кран шаровый стал. фл.  Ру16  Ду50мм ГОСТ 28343-89</t>
  </si>
  <si>
    <t>Плита перекрытия П8-8</t>
  </si>
  <si>
    <t>Фланцы 1-80-16 ГОСТ 12820-80</t>
  </si>
  <si>
    <t>Фланцы 1-50-16 ГОСТ 12820-80</t>
  </si>
  <si>
    <t>Кирпич силикатный</t>
  </si>
  <si>
    <t>шт</t>
  </si>
  <si>
    <t>кг</t>
  </si>
  <si>
    <t>Цемент М400</t>
  </si>
  <si>
    <t>Песок речной</t>
  </si>
  <si>
    <t>т</t>
  </si>
  <si>
    <t>1. Бахчиванджи 5-7 ГВС междк домами (из пластика PE-RT)</t>
  </si>
  <si>
    <t>Трубы</t>
  </si>
  <si>
    <t>89/76</t>
  </si>
  <si>
    <t>Ремонт кровли тепловых пунктов №4,5</t>
  </si>
  <si>
    <t>Замена  насосов  ГВС  на  тепловых  пунктах  № 3 и 5  (КМ100-65-200, 30кВт)</t>
  </si>
  <si>
    <t>Замена внутреннего водопровода на ТП-3,4</t>
  </si>
  <si>
    <t>Ремонт внутренней футеровки котлов ДКВР-10/13 №4 и №5</t>
  </si>
  <si>
    <t>Замена пароводяных бойлеров МВН-400 №1,2,3 над паровыми котлами в кот. зале №1</t>
  </si>
  <si>
    <t>Ремонт обмуровки горелок котлов ПТВМ№2,3 - 12 шт.</t>
  </si>
  <si>
    <t>Замена масляных переключателей на вакуумные</t>
  </si>
  <si>
    <t>Замена рециркуляционного насоса НКУ-250 с двигателем 45 кВт</t>
  </si>
  <si>
    <t>Ремонт мягкой кровли над котельным залом №3 (400 м2)</t>
  </si>
  <si>
    <t>Монтаж и пусконаладка горелки ЭММА-2,8</t>
  </si>
  <si>
    <t>Ремонт бытовых и производственных помещений (покраска)</t>
  </si>
  <si>
    <t>Котельная "Хопер"</t>
  </si>
  <si>
    <t>Котельная "Франко 22"</t>
  </si>
  <si>
    <t>Котельная "Совхоз 16"</t>
  </si>
  <si>
    <t>Закупка, монтаж и наладка деаэратора атмосферного ДСА-25/15 в комплекте : бак, колонка и гидрозатвор.</t>
  </si>
  <si>
    <t>Замена солерастворителя на пластиковый 3 м3</t>
  </si>
  <si>
    <t>Устройство заглубленного бетонного бункера мокрого хранения соли 4 м3</t>
  </si>
  <si>
    <t>октябрь</t>
  </si>
  <si>
    <t>Подземная теплосеть Агурина д. 8-12 (устройство надземной теплосети)</t>
  </si>
  <si>
    <t>159/108/76/57</t>
  </si>
  <si>
    <t>Подземная теплосеть мкр. "Восточный" (от магистрали до дороги)</t>
  </si>
  <si>
    <t>Подземная теплосеть ул. Черно-Иванова, д.15 - Нестерова, д.2а</t>
  </si>
  <si>
    <t>Подземная теплосеть по ул. Нестерова, д.4 - Жуковского, д.18</t>
  </si>
  <si>
    <t>Подземная теплосеть в районе ж.д. Нестерова 1</t>
  </si>
  <si>
    <t>Подземная телплосеть по ул. Жуковского, д.27 - Щербакова 20</t>
  </si>
  <si>
    <t>Подземная теплосеть по ул.  Циолковского, д.4 и 6</t>
  </si>
  <si>
    <t>Подземная теплосеть по ул. Андреева,д.8 - Андреева, д.17 (под дорогой)</t>
  </si>
  <si>
    <t>Подземная теплосеть по ул. Стогова,д.4 - Бахчиванджи, д.7</t>
  </si>
  <si>
    <t>Поздземная сеть ГВС ул. Стогова,д.4 - Бахчиванджи, д.7</t>
  </si>
  <si>
    <t>Надземная сеть ГВС по ул. Андреева 2а и 4а</t>
  </si>
  <si>
    <t>Работы капитального характера</t>
  </si>
  <si>
    <t>СЕТИ ТЕПЛОСНАБЖЕНИЯ</t>
  </si>
  <si>
    <t>I. Тепловые сети</t>
  </si>
  <si>
    <t>II. Сети ГВС</t>
  </si>
  <si>
    <t>Итого по тепловым сетям и сетям ГВС:</t>
  </si>
  <si>
    <t>июнь-июль</t>
  </si>
  <si>
    <t>июль-август</t>
  </si>
  <si>
    <t>август-сентябрь</t>
  </si>
  <si>
    <t>август- сентябрь</t>
  </si>
  <si>
    <t>май-июнь</t>
  </si>
  <si>
    <t>КОТЕЛЬНЫЕ</t>
  </si>
  <si>
    <r>
      <t>Замена оконных рам в котельных залах №1 и 3 (</t>
    </r>
    <r>
      <rPr>
        <sz val="11"/>
        <color theme="1"/>
        <rFont val="Calibri"/>
        <family val="2"/>
        <charset val="204"/>
      </rPr>
      <t>~330м2)</t>
    </r>
  </si>
  <si>
    <t>Замена водогрейных котлов КСВа-2,5 с горелкой в количестве 2-х ед.</t>
  </si>
  <si>
    <t>Замена участка внутреннего циркуляционного трубопровода Д273мм длиной 30м</t>
  </si>
  <si>
    <t>Установка  узла учета отпущенной тепловой энергии</t>
  </si>
  <si>
    <t>Замена подпиточного насоса наружного контура 32м/ч, 25м, с дв. 5,5 кВт</t>
  </si>
  <si>
    <t>Замена оконных блоков общей площадью 40 м2</t>
  </si>
  <si>
    <t>Ремонт отмостки по периметру котельной ориент. площ. 130м2</t>
  </si>
  <si>
    <t>апрель-май</t>
  </si>
  <si>
    <t>Замена водогрейных котлов КСВа-1,0 в количестве 2 ед. с одной горелкой</t>
  </si>
  <si>
    <t>Замена сетевого насоса второго контура Д200-36 с дв. 37 кВт</t>
  </si>
  <si>
    <t>Замена подпиточного насоса наружного контура</t>
  </si>
  <si>
    <t xml:space="preserve">Замена уплотнит. прокладок ПТО </t>
  </si>
  <si>
    <t xml:space="preserve">Диагностика, ремонт, наладка центрального блока управления КСУБ </t>
  </si>
  <si>
    <t>Замена кабеля аварийной сигнализации протяженностью 700 м</t>
  </si>
  <si>
    <t>Замена пластинчатого теплообменника 2,5 МВт</t>
  </si>
  <si>
    <t>Замена подпиточного насоса К 50-32-125 мощностью 2,2кВт</t>
  </si>
  <si>
    <t>Закупка и установка пластинчатого теплообменника 2,5 МВт</t>
  </si>
  <si>
    <t>Замена сетевого насоса наружного контура КМ 100-65-200 мощностью 30кВт</t>
  </si>
  <si>
    <t>Закупка, монтаж и наладка центрального блока управления Контел</t>
  </si>
  <si>
    <t>Закупка и монтаж, наладка водогрейных котлов Ква-0,5 мощность 500 кВт в количестве 2 шт. с газовой горелкой ЕММА -0,6</t>
  </si>
  <si>
    <t>Закупка и замена мазутной горелки БП-001</t>
  </si>
  <si>
    <t>Замена мазутных насосов НШ-50</t>
  </si>
  <si>
    <t>Выполнение требований ФЗ 116 о ПБ и правил ПБ</t>
  </si>
  <si>
    <t>Экспертиза ПБ паровой котел ДКВР-10/13 №1</t>
  </si>
  <si>
    <t>Экспертиза ПБ паровой котел ДКВР-10/13 №2</t>
  </si>
  <si>
    <t xml:space="preserve">Выполнение требований ФЗ 116 о ПБ и правил ПБ </t>
  </si>
  <si>
    <t>НВО и ГИ паровой котел ДКВР-10/13 №4</t>
  </si>
  <si>
    <t>НВО и ГИ паровой котел ДКВР-10/13 №5</t>
  </si>
  <si>
    <t>Итого к.№184:</t>
  </si>
  <si>
    <t>Экспертиза дымовой трубы H=31,0м</t>
  </si>
  <si>
    <t>Поверка счетчика газа СГ 16МТ-250</t>
  </si>
  <si>
    <t>Итого по к. Центральная:</t>
  </si>
  <si>
    <t>Поверка счетчика газа СГ 16МТ-100</t>
  </si>
  <si>
    <t>Экспертиза дымовой трубы H=21,3м</t>
  </si>
  <si>
    <t>Итого по кот. Хопер:</t>
  </si>
  <si>
    <t>Экспертиза дымовой трубы H=30,0м</t>
  </si>
  <si>
    <t>Поверка счетчика газа RVG-G65</t>
  </si>
  <si>
    <t>Итого по к. Комбат-5,0:</t>
  </si>
  <si>
    <t>Итого по к. Комбат-2,5:</t>
  </si>
  <si>
    <t>Экспертиза дымовой трубы H=20,0м</t>
  </si>
  <si>
    <t>Экспертиза дымовой трубы H=33,0м</t>
  </si>
  <si>
    <t>Поверка систем контроля загазованности на газовых котельных</t>
  </si>
  <si>
    <t>Метрологическая поверка КИП и А</t>
  </si>
  <si>
    <t>Внутренний осмотр топок, газоходов. Проверка тех.состояния на плотность, наличие тяги, предохранит. Клапанов</t>
  </si>
  <si>
    <t>Измерение сопротивление заземляющих устройств энергообъектов</t>
  </si>
  <si>
    <t>Гидроиспытания пож.рукавов и кранов</t>
  </si>
  <si>
    <t>Переосвидетельствование огнетушителей</t>
  </si>
  <si>
    <t>Выполнение требований ФЗ 116 о ПБ и правил ПпромБ и ПожБ по котельным</t>
  </si>
  <si>
    <t>июнь-август</t>
  </si>
  <si>
    <t>ноябрь</t>
  </si>
  <si>
    <t>СОГЛАСОВАНО:</t>
  </si>
  <si>
    <t>УТВЕРЖДАЮ:</t>
  </si>
  <si>
    <t>ВрИО главы Администрации МО "Городское поселение Город Ахтубинск Ахтубинского муниципального  района Астраханской области"</t>
  </si>
  <si>
    <t xml:space="preserve">Конкурсный управляющий </t>
  </si>
  <si>
    <t>МУП "Ахтубинск-Водоканал"</t>
  </si>
  <si>
    <t>______________ Сиваков А.А.</t>
  </si>
  <si>
    <t>_____________Павлов А.В.</t>
  </si>
  <si>
    <t>"_____"_____________ 2025г.</t>
  </si>
  <si>
    <t>"___"__________2025 г.</t>
  </si>
  <si>
    <t xml:space="preserve"> мероприятий по подготовке системы теплоснабжения  к  отопительному сезону 2025-2026гг. (ТР и ТО)</t>
  </si>
  <si>
    <t xml:space="preserve"> мероприятий по подготовке системы теплоснабжения  к  отопительному сезону 2025-2026гг. (КР)</t>
  </si>
  <si>
    <t>Гидравлические испытания тепловых сетей на прочность и плотность</t>
  </si>
  <si>
    <t>Очистка охранной зоны тепловых сетей от растительности и мусора</t>
  </si>
  <si>
    <t xml:space="preserve">Замена участка магистральной тепловой сети в районе Крупская, д.10. </t>
  </si>
  <si>
    <t>Замена запорной арматуры на врезке к МКД Ермака, д.6</t>
  </si>
  <si>
    <t>май-август</t>
  </si>
  <si>
    <t>Очистка тепловых камер от бытового мусора, ила и грязи</t>
  </si>
  <si>
    <t>май-сентябрь</t>
  </si>
  <si>
    <t>Промывка и очистка тепловых сетей гидравлическим методом</t>
  </si>
  <si>
    <t>август-октябрь</t>
  </si>
  <si>
    <t>I. Тепловые сети и сети ГВС</t>
  </si>
  <si>
    <t>Частичный ремонт и восстановление тепловой изоляции сетей отопления и ГВС, окраска и антикор.покрытие</t>
  </si>
  <si>
    <t>Ревизия запорной, дренажной, воздухоспускной арамтуры</t>
  </si>
  <si>
    <t>57-530</t>
  </si>
  <si>
    <t>Ремонти восстановление тепловой изоляции, антикоррозийного покрытия</t>
  </si>
  <si>
    <t>апрель-июль</t>
  </si>
  <si>
    <t>Ремонт дымососов</t>
  </si>
  <si>
    <t>Ревизия паровых котлов ДКВР-10/13 в количестве 4 ед., дымососов и вентиляторов</t>
  </si>
  <si>
    <t>апрель-сентябрь</t>
  </si>
  <si>
    <t>Ревизия блоков подогревателей сетевой воды, бойлеров</t>
  </si>
  <si>
    <t>апрель-август</t>
  </si>
  <si>
    <t>Ревизия теплообменнных аппаратов</t>
  </si>
  <si>
    <t>Ревизия деаэраторов 1,4</t>
  </si>
  <si>
    <t>Ремонт солевого хозяйства: бункера, зап.арматуры насосов</t>
  </si>
  <si>
    <t>Ревизия питательных насосов и арматуры обвязки</t>
  </si>
  <si>
    <t>Ревизия подпиточных насосов и насосов исходной воды и зап.арматуры</t>
  </si>
  <si>
    <t>май-июль</t>
  </si>
  <si>
    <t>Ревизия сетевых насосов и арматуры обвязки</t>
  </si>
  <si>
    <t>ТО и ревизия электродвигателей, пускателей, контакторов, автомат. Выключаталей</t>
  </si>
  <si>
    <t>Ревизия водогрейных котлов ПТВМ №1-3 в количестве 3 ед., запорной арматуры</t>
  </si>
  <si>
    <t>Ревизия сетевых насосов СЭ800 и арматуры обвязки</t>
  </si>
  <si>
    <t>Ремонт вентиляторов</t>
  </si>
  <si>
    <t>Ремонт солевого насоса и запорной арматуры</t>
  </si>
  <si>
    <t>Ремонт Na-катионитовых фильтров и запорной арматуры</t>
  </si>
  <si>
    <t>Ревизия деаэратора и запорной арматуры, регулятора</t>
  </si>
  <si>
    <t>Ревизия рециркуляционных насосов НКУ-250</t>
  </si>
  <si>
    <t>Ревизия теплообменников деаэраторов</t>
  </si>
  <si>
    <t>ТО и ревизия электродвигателей, пускателей, контакторов, автоматов, приводов масляных выключаталей, распред.устройств 0,38-6 кВ</t>
  </si>
  <si>
    <t xml:space="preserve">        </t>
  </si>
  <si>
    <t>Санитарная уборка помещений и территории котельной</t>
  </si>
  <si>
    <t>ТО и ТК сетевых и подпиточных насосов и электродвигателей</t>
  </si>
  <si>
    <t>ТО и ТК газоходов, дымоходов и дымовой трубы</t>
  </si>
  <si>
    <t>ТО и ТК пластинчатых теплообменников</t>
  </si>
  <si>
    <t>ТО и ТК котлов и горелочного оборудования. Гидравлические испытания.</t>
  </si>
  <si>
    <t>ТО автоматики и КИПиА</t>
  </si>
  <si>
    <t>ТО электрооборудования (РУ, ВРУ ЩС, наружного, внутреннего, аварийного освещения)</t>
  </si>
  <si>
    <t>ТО ГРПШ, газового оборудования, внутренних газопроводов)</t>
  </si>
  <si>
    <t>ТК зданий и помешений котельной</t>
  </si>
  <si>
    <t>Итого :</t>
  </si>
  <si>
    <t>ТО и ТК внутренних трубопроводов и запорной арматуры. Гидравлические испытания.</t>
  </si>
  <si>
    <t>ТО и ТК  дымоходов и дымовой трубы</t>
  </si>
  <si>
    <t>ТО электрооборудования (РУ, ВРУ ЩС, наружного, внутреннего)</t>
  </si>
  <si>
    <t>ТО и ТК внутренних трубопроводов  и запорной арматуры. Гидравлические испытания.</t>
  </si>
  <si>
    <t>ТО и ТК котлов и горелочного оборудования, мазутопроводов, расходных емкостей. Гидравлические испытания.</t>
  </si>
  <si>
    <t>ИТОГО по котельным:</t>
  </si>
  <si>
    <t>ТО внутренних трубопроводов, запорной арматуры</t>
  </si>
  <si>
    <t>ТО пластинчатых теплообменников</t>
  </si>
  <si>
    <t>ТО и ТК насосов ГВС, ХВС и электродвигателей</t>
  </si>
  <si>
    <t>Санитарная уборка помещений и территории тепловых пунктов</t>
  </si>
  <si>
    <t xml:space="preserve">                       </t>
  </si>
  <si>
    <t>Замена аварийных участков тепловых сетей и сетей ГВС</t>
  </si>
  <si>
    <t>Замена магистрального трубопровода выход тепловой сети из котельной «Северная»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</si>
</sst>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7" fillId="2" borderId="18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/>
    <xf numFmtId="0" fontId="6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0" fillId="2" borderId="9" xfId="0" applyFill="1" applyBorder="1"/>
    <xf numFmtId="2" fontId="10" fillId="2" borderId="18" xfId="0" applyNumberFormat="1" applyFont="1" applyFill="1" applyBorder="1" applyAlignment="1">
      <alignment horizontal="center"/>
    </xf>
    <xf numFmtId="0" fontId="0" fillId="2" borderId="19" xfId="0" applyFill="1" applyBorder="1"/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/>
    <xf numFmtId="0" fontId="5" fillId="0" borderId="20" xfId="0" applyFont="1" applyBorder="1" applyAlignment="1">
      <alignment horizontal="center"/>
    </xf>
    <xf numFmtId="0" fontId="0" fillId="0" borderId="27" xfId="0" applyBorder="1"/>
    <xf numFmtId="0" fontId="18" fillId="0" borderId="2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3" borderId="1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37" xfId="0" applyBorder="1" applyAlignment="1">
      <alignment horizontal="center"/>
    </xf>
    <xf numFmtId="2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0" fillId="0" borderId="42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0" fillId="0" borderId="44" xfId="0" applyBorder="1"/>
    <xf numFmtId="0" fontId="0" fillId="0" borderId="42" xfId="0" applyBorder="1"/>
    <xf numFmtId="0" fontId="0" fillId="0" borderId="49" xfId="0" applyBorder="1"/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6" xfId="0" applyBorder="1"/>
    <xf numFmtId="0" fontId="0" fillId="0" borderId="16" xfId="0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53" xfId="0" applyBorder="1"/>
    <xf numFmtId="0" fontId="0" fillId="0" borderId="12" xfId="0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3" xfId="0" applyFont="1" applyBorder="1" applyAlignment="1"/>
    <xf numFmtId="0" fontId="0" fillId="0" borderId="50" xfId="0" applyFont="1" applyBorder="1" applyAlignment="1"/>
    <xf numFmtId="0" fontId="5" fillId="0" borderId="32" xfId="0" applyFont="1" applyBorder="1" applyAlignment="1">
      <alignment horizontal="center"/>
    </xf>
    <xf numFmtId="0" fontId="0" fillId="0" borderId="58" xfId="0" applyFont="1" applyBorder="1" applyAlignment="1"/>
    <xf numFmtId="0" fontId="0" fillId="0" borderId="48" xfId="0" applyFont="1" applyBorder="1" applyAlignment="1"/>
    <xf numFmtId="0" fontId="0" fillId="0" borderId="48" xfId="0" applyBorder="1" applyAlignment="1">
      <alignment horizontal="center"/>
    </xf>
    <xf numFmtId="0" fontId="5" fillId="0" borderId="4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4" xfId="0" applyBorder="1" applyAlignment="1">
      <alignment horizontal="center"/>
    </xf>
    <xf numFmtId="1" fontId="5" fillId="0" borderId="48" xfId="0" applyNumberFormat="1" applyFont="1" applyBorder="1" applyAlignment="1">
      <alignment horizontal="center"/>
    </xf>
    <xf numFmtId="0" fontId="5" fillId="0" borderId="47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61" xfId="0" applyFont="1" applyBorder="1" applyAlignment="1">
      <alignment vertical="center"/>
    </xf>
    <xf numFmtId="0" fontId="0" fillId="0" borderId="58" xfId="0" applyBorder="1" applyAlignment="1">
      <alignment horizontal="right"/>
    </xf>
    <xf numFmtId="0" fontId="0" fillId="0" borderId="58" xfId="0" applyBorder="1" applyAlignment="1">
      <alignment horizontal="left"/>
    </xf>
    <xf numFmtId="0" fontId="0" fillId="0" borderId="58" xfId="0" applyBorder="1" applyAlignment="1">
      <alignment horizontal="center"/>
    </xf>
    <xf numFmtId="2" fontId="17" fillId="0" borderId="28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0" fontId="0" fillId="4" borderId="36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2" fontId="7" fillId="4" borderId="38" xfId="0" applyNumberFormat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left" vertical="top"/>
    </xf>
    <xf numFmtId="0" fontId="0" fillId="4" borderId="40" xfId="0" applyFill="1" applyBorder="1" applyAlignment="1">
      <alignment horizontal="left" vertical="top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1" xfId="0" applyFill="1" applyBorder="1" applyAlignment="1">
      <alignment horizontal="left"/>
    </xf>
    <xf numFmtId="0" fontId="0" fillId="4" borderId="37" xfId="0" applyFill="1" applyBorder="1" applyAlignment="1">
      <alignment horizontal="center"/>
    </xf>
    <xf numFmtId="2" fontId="5" fillId="4" borderId="2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19" fillId="2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7" fontId="20" fillId="7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7" fontId="3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7" fontId="20" fillId="9" borderId="1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17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Alignment="1">
      <alignment horizontal="right" vertical="center"/>
    </xf>
    <xf numFmtId="2" fontId="7" fillId="7" borderId="1" xfId="0" applyNumberFormat="1" applyFont="1" applyFill="1" applyBorder="1" applyAlignment="1">
      <alignment horizontal="right" vertical="center"/>
    </xf>
    <xf numFmtId="2" fontId="8" fillId="7" borderId="1" xfId="0" applyNumberFormat="1" applyFont="1" applyFill="1" applyBorder="1" applyAlignment="1">
      <alignment horizontal="right" vertical="center"/>
    </xf>
    <xf numFmtId="2" fontId="19" fillId="8" borderId="1" xfId="0" applyNumberFormat="1" applyFont="1" applyFill="1" applyBorder="1" applyAlignment="1">
      <alignment horizontal="right" vertical="center"/>
    </xf>
    <xf numFmtId="2" fontId="7" fillId="8" borderId="1" xfId="0" applyNumberFormat="1" applyFont="1" applyFill="1" applyBorder="1" applyAlignment="1">
      <alignment horizontal="right" vertical="center"/>
    </xf>
    <xf numFmtId="2" fontId="8" fillId="8" borderId="1" xfId="0" applyNumberFormat="1" applyFont="1" applyFill="1" applyBorder="1" applyAlignment="1">
      <alignment horizontal="right" vertical="center"/>
    </xf>
    <xf numFmtId="2" fontId="7" fillId="9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 applyAlignment="1">
      <alignment horizontal="right" vertical="center"/>
    </xf>
    <xf numFmtId="2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17" fontId="20" fillId="10" borderId="2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7" fontId="3" fillId="10" borderId="2" xfId="0" applyNumberFormat="1" applyFont="1" applyFill="1" applyBorder="1" applyAlignment="1">
      <alignment horizontal="center" vertical="center" wrapText="1"/>
    </xf>
    <xf numFmtId="2" fontId="19" fillId="10" borderId="1" xfId="0" applyNumberFormat="1" applyFont="1" applyFill="1" applyBorder="1" applyAlignment="1">
      <alignment horizontal="right" vertical="center"/>
    </xf>
    <xf numFmtId="2" fontId="8" fillId="1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9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/>
    <xf numFmtId="0" fontId="19" fillId="10" borderId="2" xfId="0" applyFont="1" applyFill="1" applyBorder="1" applyAlignment="1">
      <alignment horizontal="left" vertical="center" wrapText="1"/>
    </xf>
    <xf numFmtId="0" fontId="19" fillId="10" borderId="3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2" fontId="7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2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right" vertical="center"/>
    </xf>
    <xf numFmtId="17" fontId="3" fillId="9" borderId="2" xfId="0" applyNumberFormat="1" applyFont="1" applyFill="1" applyBorder="1" applyAlignment="1">
      <alignment horizontal="center" vertical="center" wrapText="1"/>
    </xf>
    <xf numFmtId="17" fontId="2" fillId="9" borderId="2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17" fontId="3" fillId="9" borderId="3" xfId="0" applyNumberFormat="1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7" fontId="20" fillId="10" borderId="4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2" fontId="8" fillId="11" borderId="18" xfId="0" applyNumberFormat="1" applyFont="1" applyFill="1" applyBorder="1" applyAlignment="1">
      <alignment horizontal="center"/>
    </xf>
    <xf numFmtId="0" fontId="7" fillId="11" borderId="18" xfId="0" applyFont="1" applyFill="1" applyBorder="1"/>
    <xf numFmtId="0" fontId="0" fillId="11" borderId="19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2" fontId="7" fillId="11" borderId="1" xfId="0" applyNumberFormat="1" applyFont="1" applyFill="1" applyBorder="1" applyAlignment="1">
      <alignment horizontal="right" vertical="center"/>
    </xf>
    <xf numFmtId="2" fontId="6" fillId="11" borderId="1" xfId="0" applyNumberFormat="1" applyFont="1" applyFill="1" applyBorder="1" applyAlignment="1">
      <alignment horizontal="right" vertical="center"/>
    </xf>
    <xf numFmtId="2" fontId="7" fillId="12" borderId="1" xfId="0" applyNumberFormat="1" applyFont="1" applyFill="1" applyBorder="1" applyAlignment="1">
      <alignment horizontal="right" vertical="center"/>
    </xf>
    <xf numFmtId="2" fontId="6" fillId="12" borderId="1" xfId="0" applyNumberFormat="1" applyFont="1" applyFill="1" applyBorder="1" applyAlignment="1">
      <alignment horizontal="right" vertical="center"/>
    </xf>
    <xf numFmtId="2" fontId="7" fillId="13" borderId="1" xfId="0" applyNumberFormat="1" applyFont="1" applyFill="1" applyBorder="1" applyAlignment="1">
      <alignment horizontal="right" vertical="center"/>
    </xf>
    <xf numFmtId="2" fontId="6" fillId="13" borderId="1" xfId="0" applyNumberFormat="1" applyFont="1" applyFill="1" applyBorder="1" applyAlignment="1">
      <alignment horizontal="right" vertical="center"/>
    </xf>
    <xf numFmtId="2" fontId="6" fillId="9" borderId="16" xfId="0" applyNumberFormat="1" applyFont="1" applyFill="1" applyBorder="1" applyAlignment="1">
      <alignment horizontal="right" vertical="center"/>
    </xf>
    <xf numFmtId="2" fontId="8" fillId="2" borderId="8" xfId="0" applyNumberFormat="1" applyFont="1" applyFill="1" applyBorder="1" applyAlignment="1">
      <alignment horizontal="right"/>
    </xf>
    <xf numFmtId="2" fontId="8" fillId="11" borderId="18" xfId="0" applyNumberFormat="1" applyFont="1" applyFill="1" applyBorder="1" applyAlignment="1">
      <alignment horizontal="right"/>
    </xf>
    <xf numFmtId="2" fontId="10" fillId="14" borderId="18" xfId="0" applyNumberFormat="1" applyFont="1" applyFill="1" applyBorder="1" applyAlignment="1">
      <alignment horizontal="right"/>
    </xf>
    <xf numFmtId="17" fontId="1" fillId="7" borderId="1" xfId="0" applyNumberFormat="1" applyFont="1" applyFill="1" applyBorder="1" applyAlignment="1">
      <alignment horizontal="center" vertical="center" wrapText="1"/>
    </xf>
    <xf numFmtId="17" fontId="18" fillId="7" borderId="1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7" fontId="1" fillId="9" borderId="1" xfId="0" applyNumberFormat="1" applyFont="1" applyFill="1" applyBorder="1" applyAlignment="1">
      <alignment horizontal="center" vertical="center" wrapText="1"/>
    </xf>
    <xf numFmtId="2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/>
    </xf>
    <xf numFmtId="2" fontId="7" fillId="15" borderId="1" xfId="0" applyNumberFormat="1" applyFont="1" applyFill="1" applyBorder="1" applyAlignment="1">
      <alignment horizontal="right" vertical="center"/>
    </xf>
    <xf numFmtId="0" fontId="19" fillId="15" borderId="1" xfId="0" applyFont="1" applyFill="1" applyBorder="1" applyAlignment="1">
      <alignment horizontal="center" vertical="center"/>
    </xf>
    <xf numFmtId="17" fontId="20" fillId="15" borderId="1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/>
    </xf>
    <xf numFmtId="17" fontId="1" fillId="15" borderId="1" xfId="0" applyNumberFormat="1" applyFont="1" applyFill="1" applyBorder="1" applyAlignment="1">
      <alignment horizontal="center" vertical="center" wrapText="1"/>
    </xf>
    <xf numFmtId="2" fontId="6" fillId="15" borderId="1" xfId="0" applyNumberFormat="1" applyFont="1" applyFill="1" applyBorder="1" applyAlignment="1">
      <alignment horizontal="right" vertical="center"/>
    </xf>
    <xf numFmtId="17" fontId="20" fillId="4" borderId="1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17" fontId="20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17" fontId="20" fillId="11" borderId="1" xfId="0" applyNumberFormat="1" applyFont="1" applyFill="1" applyBorder="1" applyAlignment="1">
      <alignment horizontal="center" vertical="center" wrapText="1"/>
    </xf>
    <xf numFmtId="17" fontId="1" fillId="11" borderId="1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0" xfId="0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5" fillId="0" borderId="29" xfId="0" applyFont="1" applyBorder="1" applyAlignment="1">
      <alignment horizontal="center" vertical="top"/>
    </xf>
    <xf numFmtId="0" fontId="5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25" xfId="0" applyFont="1" applyBorder="1" applyAlignment="1">
      <alignment horizontal="center" vertical="top"/>
    </xf>
    <xf numFmtId="0" fontId="0" fillId="0" borderId="44" xfId="0" applyBorder="1" applyAlignment="1">
      <alignment horizontal="right"/>
    </xf>
    <xf numFmtId="0" fontId="5" fillId="0" borderId="23" xfId="0" applyFont="1" applyBorder="1" applyAlignment="1">
      <alignment horizontal="right" vertical="top"/>
    </xf>
    <xf numFmtId="0" fontId="5" fillId="0" borderId="45" xfId="0" applyFont="1" applyBorder="1" applyAlignment="1">
      <alignment horizontal="center" vertical="top"/>
    </xf>
    <xf numFmtId="0" fontId="0" fillId="0" borderId="4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52" xfId="0" applyBorder="1" applyAlignment="1">
      <alignment horizontal="right"/>
    </xf>
    <xf numFmtId="0" fontId="17" fillId="0" borderId="61" xfId="0" applyFont="1" applyBorder="1" applyAlignment="1">
      <alignment horizontal="right"/>
    </xf>
    <xf numFmtId="0" fontId="17" fillId="0" borderId="58" xfId="0" applyFont="1" applyBorder="1" applyAlignment="1">
      <alignment horizontal="right"/>
    </xf>
    <xf numFmtId="0" fontId="17" fillId="0" borderId="48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3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4" borderId="33" xfId="0" applyFill="1" applyBorder="1" applyAlignment="1">
      <alignment horizontal="right"/>
    </xf>
    <xf numFmtId="0" fontId="0" fillId="4" borderId="34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0" fillId="4" borderId="39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11" fillId="11" borderId="50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50" xfId="0" applyFont="1" applyFill="1" applyBorder="1" applyAlignment="1">
      <alignment horizontal="left" vertical="center" wrapText="1"/>
    </xf>
    <xf numFmtId="0" fontId="11" fillId="13" borderId="3" xfId="0" applyFont="1" applyFill="1" applyBorder="1" applyAlignment="1">
      <alignment horizontal="left" vertical="center" wrapText="1"/>
    </xf>
    <xf numFmtId="0" fontId="11" fillId="13" borderId="50" xfId="0" applyFont="1" applyFill="1" applyBorder="1" applyAlignment="1">
      <alignment horizontal="left" vertical="center" wrapText="1"/>
    </xf>
    <xf numFmtId="0" fontId="11" fillId="13" borderId="39" xfId="0" applyFont="1" applyFill="1" applyBorder="1" applyAlignment="1">
      <alignment horizontal="left" vertical="center"/>
    </xf>
    <xf numFmtId="0" fontId="11" fillId="13" borderId="3" xfId="0" applyFont="1" applyFill="1" applyBorder="1" applyAlignment="1">
      <alignment horizontal="left" vertical="center"/>
    </xf>
    <xf numFmtId="0" fontId="11" fillId="13" borderId="50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left" vertical="center" wrapText="1"/>
    </xf>
    <xf numFmtId="0" fontId="7" fillId="13" borderId="4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right" vertical="center" wrapText="1"/>
    </xf>
    <xf numFmtId="0" fontId="7" fillId="13" borderId="3" xfId="0" applyFont="1" applyFill="1" applyBorder="1" applyAlignment="1">
      <alignment horizontal="right" vertical="center" wrapText="1"/>
    </xf>
    <xf numFmtId="0" fontId="7" fillId="13" borderId="4" xfId="0" applyFont="1" applyFill="1" applyBorder="1" applyAlignment="1">
      <alignment horizontal="right" vertical="center" wrapText="1"/>
    </xf>
    <xf numFmtId="0" fontId="12" fillId="2" borderId="39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11" fillId="3" borderId="39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0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right" vertical="center" wrapText="1" indent="1"/>
    </xf>
    <xf numFmtId="0" fontId="19" fillId="10" borderId="3" xfId="0" applyFont="1" applyFill="1" applyBorder="1" applyAlignment="1">
      <alignment horizontal="right" vertical="center" wrapText="1" indent="1"/>
    </xf>
    <xf numFmtId="0" fontId="19" fillId="10" borderId="4" xfId="0" applyFont="1" applyFill="1" applyBorder="1" applyAlignment="1">
      <alignment horizontal="right" vertical="center" wrapText="1" indent="1"/>
    </xf>
    <xf numFmtId="0" fontId="19" fillId="10" borderId="2" xfId="0" applyFont="1" applyFill="1" applyBorder="1" applyAlignment="1">
      <alignment horizontal="left" vertical="center" wrapText="1"/>
    </xf>
    <xf numFmtId="0" fontId="19" fillId="10" borderId="3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right" vertical="center" wrapText="1"/>
    </xf>
    <xf numFmtId="0" fontId="7" fillId="12" borderId="3" xfId="0" applyFont="1" applyFill="1" applyBorder="1" applyAlignment="1">
      <alignment horizontal="right" vertical="center" wrapText="1"/>
    </xf>
    <xf numFmtId="0" fontId="7" fillId="12" borderId="4" xfId="0" applyFont="1" applyFill="1" applyBorder="1" applyAlignment="1">
      <alignment horizontal="right" vertical="center" wrapText="1"/>
    </xf>
    <xf numFmtId="0" fontId="11" fillId="11" borderId="39" xfId="0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/>
    </xf>
    <xf numFmtId="0" fontId="11" fillId="11" borderId="50" xfId="0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right" vertical="center" wrapText="1"/>
    </xf>
    <xf numFmtId="0" fontId="7" fillId="11" borderId="3" xfId="0" applyFont="1" applyFill="1" applyBorder="1" applyAlignment="1">
      <alignment horizontal="right" vertical="center" wrapText="1"/>
    </xf>
    <xf numFmtId="0" fontId="7" fillId="11" borderId="4" xfId="0" applyFont="1" applyFill="1" applyBorder="1" applyAlignment="1">
      <alignment horizontal="right" vertical="center" wrapText="1"/>
    </xf>
    <xf numFmtId="0" fontId="11" fillId="4" borderId="39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50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3" fillId="7" borderId="2" xfId="0" applyFont="1" applyFill="1" applyBorder="1" applyAlignment="1"/>
    <xf numFmtId="0" fontId="3" fillId="7" borderId="3" xfId="0" applyFont="1" applyFill="1" applyBorder="1" applyAlignment="1"/>
    <xf numFmtId="0" fontId="3" fillId="7" borderId="4" xfId="0" applyFont="1" applyFill="1" applyBorder="1" applyAlignment="1"/>
    <xf numFmtId="0" fontId="2" fillId="7" borderId="2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11" fillId="9" borderId="39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right" vertical="center" wrapText="1"/>
    </xf>
    <xf numFmtId="0" fontId="7" fillId="9" borderId="3" xfId="0" applyFont="1" applyFill="1" applyBorder="1" applyAlignment="1">
      <alignment horizontal="right" vertical="center" wrapText="1"/>
    </xf>
    <xf numFmtId="0" fontId="7" fillId="9" borderId="4" xfId="0" applyFont="1" applyFill="1" applyBorder="1" applyAlignment="1">
      <alignment horizontal="righ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11" fillId="10" borderId="39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9" fillId="10" borderId="2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horizontal="right" vertical="center" wrapText="1"/>
    </xf>
    <xf numFmtId="0" fontId="19" fillId="10" borderId="4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6" fillId="11" borderId="7" xfId="0" applyFont="1" applyFill="1" applyBorder="1" applyAlignment="1">
      <alignment horizontal="right"/>
    </xf>
    <xf numFmtId="0" fontId="6" fillId="11" borderId="8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11" fillId="12" borderId="39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11" fillId="12" borderId="50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right" vertical="center"/>
    </xf>
    <xf numFmtId="0" fontId="7" fillId="9" borderId="4" xfId="0" applyFont="1" applyFill="1" applyBorder="1" applyAlignment="1">
      <alignment horizontal="right" vertical="center"/>
    </xf>
    <xf numFmtId="0" fontId="19" fillId="7" borderId="2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left" vertical="center" wrapText="1"/>
    </xf>
    <xf numFmtId="0" fontId="7" fillId="15" borderId="3" xfId="0" applyFont="1" applyFill="1" applyBorder="1" applyAlignment="1">
      <alignment horizontal="left" vertical="center" wrapText="1"/>
    </xf>
    <xf numFmtId="0" fontId="7" fillId="15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9" fillId="15" borderId="2" xfId="0" applyFont="1" applyFill="1" applyBorder="1" applyAlignment="1">
      <alignment horizontal="left" vertical="center" wrapText="1"/>
    </xf>
    <xf numFmtId="0" fontId="19" fillId="15" borderId="3" xfId="0" applyFont="1" applyFill="1" applyBorder="1" applyAlignment="1">
      <alignment horizontal="left" vertical="center" wrapText="1"/>
    </xf>
    <xf numFmtId="0" fontId="19" fillId="15" borderId="4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15" borderId="2" xfId="0" applyFont="1" applyFill="1" applyBorder="1" applyAlignment="1">
      <alignment horizontal="right" vertical="center" wrapText="1"/>
    </xf>
    <xf numFmtId="0" fontId="7" fillId="15" borderId="3" xfId="0" applyFont="1" applyFill="1" applyBorder="1" applyAlignment="1">
      <alignment horizontal="right" vertical="center" wrapText="1"/>
    </xf>
    <xf numFmtId="0" fontId="7" fillId="15" borderId="4" xfId="0" applyFont="1" applyFill="1" applyBorder="1" applyAlignment="1">
      <alignment horizontal="righ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2" fontId="10" fillId="0" borderId="18" xfId="0" applyNumberFormat="1" applyFont="1" applyFill="1" applyBorder="1" applyAlignment="1">
      <alignment horizontal="center"/>
    </xf>
    <xf numFmtId="0" fontId="19" fillId="2" borderId="4" xfId="0" applyFont="1" applyFill="1" applyBorder="1"/>
    <xf numFmtId="0" fontId="0" fillId="0" borderId="0" xfId="0" applyBorder="1"/>
    <xf numFmtId="0" fontId="5" fillId="0" borderId="0" xfId="0" applyFont="1" applyBorder="1"/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/>
    <xf numFmtId="0" fontId="18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3"/>
  <sheetViews>
    <sheetView showWhiteSpace="0" topLeftCell="A19" zoomScaleNormal="100" workbookViewId="0">
      <selection activeCell="V41" sqref="V41"/>
    </sheetView>
  </sheetViews>
  <sheetFormatPr defaultRowHeight="15" x14ac:dyDescent="0.25"/>
  <cols>
    <col min="1" max="1" width="5.140625" style="24" customWidth="1"/>
    <col min="2" max="2" width="10" customWidth="1"/>
    <col min="7" max="7" width="3.85546875" customWidth="1"/>
    <col min="8" max="8" width="0.28515625" hidden="1" customWidth="1"/>
    <col min="9" max="10" width="9.140625" hidden="1" customWidth="1"/>
    <col min="11" max="11" width="13.28515625" style="1" customWidth="1"/>
    <col min="12" max="12" width="8" style="1" customWidth="1"/>
    <col min="13" max="13" width="8.28515625" style="1" customWidth="1"/>
    <col min="14" max="14" width="12.140625" style="1" customWidth="1"/>
    <col min="15" max="15" width="8.140625" hidden="1" customWidth="1"/>
    <col min="16" max="16" width="12" customWidth="1"/>
    <col min="17" max="17" width="14.5703125" customWidth="1"/>
    <col min="18" max="18" width="11.7109375" customWidth="1"/>
    <col min="21" max="21" width="9.85546875" customWidth="1"/>
  </cols>
  <sheetData>
    <row r="1" spans="1:16" x14ac:dyDescent="0.25">
      <c r="A1" s="44"/>
      <c r="B1" s="44"/>
      <c r="C1" s="44"/>
      <c r="D1" s="44"/>
      <c r="E1" s="5"/>
      <c r="F1" s="5"/>
      <c r="G1" s="5"/>
      <c r="H1" s="5"/>
      <c r="I1" s="5"/>
      <c r="J1" s="5"/>
      <c r="K1" s="43"/>
      <c r="L1" s="43"/>
      <c r="M1" s="43"/>
      <c r="N1" s="43"/>
      <c r="O1" s="43"/>
      <c r="P1" s="43"/>
    </row>
    <row r="2" spans="1:16" x14ac:dyDescent="0.25">
      <c r="A2" s="29"/>
      <c r="B2" s="4"/>
      <c r="C2" s="4"/>
      <c r="D2" s="4"/>
      <c r="E2" s="4"/>
      <c r="F2" s="382" t="s">
        <v>46</v>
      </c>
      <c r="G2" s="382"/>
      <c r="H2" s="382"/>
      <c r="I2" s="4"/>
      <c r="J2" s="4"/>
      <c r="K2" s="29"/>
      <c r="L2" s="29"/>
      <c r="M2" s="29"/>
      <c r="N2" s="29"/>
      <c r="O2" s="5"/>
    </row>
    <row r="3" spans="1:16" x14ac:dyDescent="0.25">
      <c r="A3" s="383" t="s">
        <v>47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6" x14ac:dyDescent="0.25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5"/>
    </row>
    <row r="5" spans="1:16" ht="15.75" x14ac:dyDescent="0.25">
      <c r="A5" s="384" t="s">
        <v>4</v>
      </c>
      <c r="B5" s="385" t="s">
        <v>0</v>
      </c>
      <c r="C5" s="385"/>
      <c r="D5" s="385"/>
      <c r="E5" s="385"/>
      <c r="F5" s="385"/>
      <c r="G5" s="385"/>
      <c r="H5" s="11"/>
      <c r="I5" s="11"/>
      <c r="J5" s="11"/>
      <c r="K5" s="386" t="s">
        <v>8</v>
      </c>
      <c r="L5" s="386" t="s">
        <v>5</v>
      </c>
      <c r="M5" s="386"/>
      <c r="N5" s="380" t="s">
        <v>26</v>
      </c>
      <c r="O5" s="7"/>
      <c r="P5" s="381" t="s">
        <v>48</v>
      </c>
    </row>
    <row r="6" spans="1:16" ht="36.75" customHeight="1" x14ac:dyDescent="0.25">
      <c r="A6" s="384"/>
      <c r="B6" s="385"/>
      <c r="C6" s="385"/>
      <c r="D6" s="385"/>
      <c r="E6" s="385"/>
      <c r="F6" s="385"/>
      <c r="G6" s="385"/>
      <c r="H6" s="12"/>
      <c r="I6" s="12"/>
      <c r="J6" s="12"/>
      <c r="K6" s="386"/>
      <c r="L6" s="386"/>
      <c r="M6" s="386"/>
      <c r="N6" s="380"/>
      <c r="O6" s="7"/>
      <c r="P6" s="381"/>
    </row>
    <row r="7" spans="1:16" x14ac:dyDescent="0.25">
      <c r="A7" s="379" t="s">
        <v>1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</row>
    <row r="8" spans="1:16" x14ac:dyDescent="0.25">
      <c r="A8" s="35">
        <v>1</v>
      </c>
      <c r="B8" s="378" t="s">
        <v>27</v>
      </c>
      <c r="C8" s="378"/>
      <c r="D8" s="378"/>
      <c r="E8" s="378"/>
      <c r="F8" s="378"/>
      <c r="G8" s="378"/>
      <c r="H8" s="7"/>
      <c r="I8" s="7"/>
      <c r="J8" s="7"/>
      <c r="K8" s="28">
        <v>90</v>
      </c>
      <c r="L8" s="363">
        <v>108</v>
      </c>
      <c r="M8" s="364"/>
      <c r="N8" s="22">
        <f>380</f>
        <v>380</v>
      </c>
      <c r="O8" s="7"/>
      <c r="P8" s="37" t="s">
        <v>49</v>
      </c>
    </row>
    <row r="9" spans="1:16" ht="28.5" customHeight="1" x14ac:dyDescent="0.25">
      <c r="A9" s="8">
        <f>A8+1</f>
        <v>2</v>
      </c>
      <c r="B9" s="378" t="s">
        <v>28</v>
      </c>
      <c r="C9" s="378"/>
      <c r="D9" s="378"/>
      <c r="E9" s="378"/>
      <c r="F9" s="378"/>
      <c r="G9" s="378"/>
      <c r="H9" s="7"/>
      <c r="I9" s="7"/>
      <c r="J9" s="7"/>
      <c r="K9" s="28">
        <v>70</v>
      </c>
      <c r="L9" s="363">
        <v>89</v>
      </c>
      <c r="M9" s="364"/>
      <c r="N9" s="22">
        <v>260</v>
      </c>
      <c r="O9" s="7"/>
      <c r="P9" s="37" t="s">
        <v>50</v>
      </c>
    </row>
    <row r="10" spans="1:16" ht="15.75" customHeight="1" x14ac:dyDescent="0.25">
      <c r="A10" s="47">
        <f>A9+1</f>
        <v>3</v>
      </c>
      <c r="B10" s="378" t="s">
        <v>29</v>
      </c>
      <c r="C10" s="378"/>
      <c r="D10" s="378"/>
      <c r="E10" s="378"/>
      <c r="F10" s="378"/>
      <c r="G10" s="378"/>
      <c r="H10" s="7"/>
      <c r="I10" s="7"/>
      <c r="J10" s="7"/>
      <c r="K10" s="46">
        <v>46</v>
      </c>
      <c r="L10" s="363">
        <v>89</v>
      </c>
      <c r="M10" s="364"/>
      <c r="N10" s="22">
        <v>110</v>
      </c>
      <c r="O10" s="7"/>
      <c r="P10" s="37" t="s">
        <v>51</v>
      </c>
    </row>
    <row r="11" spans="1:16" ht="17.25" customHeight="1" x14ac:dyDescent="0.25">
      <c r="A11" s="47">
        <v>4</v>
      </c>
      <c r="B11" s="378" t="s">
        <v>30</v>
      </c>
      <c r="C11" s="378"/>
      <c r="D11" s="378"/>
      <c r="E11" s="378"/>
      <c r="F11" s="378"/>
      <c r="G11" s="378"/>
      <c r="H11" s="7"/>
      <c r="I11" s="7"/>
      <c r="J11" s="7"/>
      <c r="K11" s="46">
        <v>60</v>
      </c>
      <c r="L11" s="363">
        <v>219</v>
      </c>
      <c r="M11" s="364"/>
      <c r="N11" s="22">
        <v>608</v>
      </c>
      <c r="O11" s="7"/>
      <c r="P11" s="37" t="s">
        <v>51</v>
      </c>
    </row>
    <row r="12" spans="1:16" ht="17.25" customHeight="1" x14ac:dyDescent="0.25">
      <c r="A12" s="47">
        <f>A11+1</f>
        <v>5</v>
      </c>
      <c r="B12" s="378" t="s">
        <v>31</v>
      </c>
      <c r="C12" s="378"/>
      <c r="D12" s="378"/>
      <c r="E12" s="378"/>
      <c r="F12" s="378"/>
      <c r="G12" s="378"/>
      <c r="H12" s="7"/>
      <c r="I12" s="7"/>
      <c r="J12" s="7"/>
      <c r="K12" s="46">
        <v>120</v>
      </c>
      <c r="L12" s="363">
        <v>219</v>
      </c>
      <c r="M12" s="364"/>
      <c r="N12" s="22">
        <v>1460</v>
      </c>
      <c r="O12" s="7"/>
      <c r="P12" s="37" t="s">
        <v>52</v>
      </c>
    </row>
    <row r="13" spans="1:16" ht="32.25" customHeight="1" x14ac:dyDescent="0.25">
      <c r="A13" s="47">
        <f>A12+1</f>
        <v>6</v>
      </c>
      <c r="B13" s="378" t="s">
        <v>32</v>
      </c>
      <c r="C13" s="378"/>
      <c r="D13" s="378"/>
      <c r="E13" s="378"/>
      <c r="F13" s="378"/>
      <c r="G13" s="378"/>
      <c r="H13" s="7"/>
      <c r="I13" s="7"/>
      <c r="J13" s="7"/>
      <c r="K13" s="46">
        <v>240</v>
      </c>
      <c r="L13" s="363">
        <v>133</v>
      </c>
      <c r="M13" s="364"/>
      <c r="N13" s="22">
        <v>1125</v>
      </c>
      <c r="O13" s="7"/>
      <c r="P13" s="37" t="s">
        <v>52</v>
      </c>
    </row>
    <row r="14" spans="1:16" ht="18" customHeight="1" x14ac:dyDescent="0.25">
      <c r="A14" s="47">
        <v>7</v>
      </c>
      <c r="B14" s="378" t="s">
        <v>33</v>
      </c>
      <c r="C14" s="378"/>
      <c r="D14" s="378"/>
      <c r="E14" s="378"/>
      <c r="F14" s="378"/>
      <c r="G14" s="378"/>
      <c r="H14" s="7"/>
      <c r="I14" s="7"/>
      <c r="J14" s="7"/>
      <c r="K14" s="46">
        <v>196</v>
      </c>
      <c r="L14" s="363">
        <v>219</v>
      </c>
      <c r="M14" s="364"/>
      <c r="N14" s="22">
        <v>1940</v>
      </c>
      <c r="O14" s="7"/>
      <c r="P14" s="37" t="s">
        <v>53</v>
      </c>
    </row>
    <row r="15" spans="1:16" ht="19.5" customHeight="1" x14ac:dyDescent="0.25">
      <c r="A15" s="47">
        <f>A14+1</f>
        <v>8</v>
      </c>
      <c r="B15" s="378" t="s">
        <v>34</v>
      </c>
      <c r="C15" s="378"/>
      <c r="D15" s="378"/>
      <c r="E15" s="378"/>
      <c r="F15" s="378"/>
      <c r="G15" s="378"/>
      <c r="H15" s="7"/>
      <c r="I15" s="7"/>
      <c r="J15" s="7"/>
      <c r="K15" s="46">
        <v>370</v>
      </c>
      <c r="L15" s="363">
        <v>273</v>
      </c>
      <c r="M15" s="364"/>
      <c r="N15" s="22">
        <v>4420</v>
      </c>
      <c r="O15" s="7"/>
      <c r="P15" s="37" t="s">
        <v>53</v>
      </c>
    </row>
    <row r="16" spans="1:16" ht="29.25" customHeight="1" x14ac:dyDescent="0.25">
      <c r="A16" s="35">
        <f>A15+1</f>
        <v>9</v>
      </c>
      <c r="B16" s="352" t="s">
        <v>35</v>
      </c>
      <c r="C16" s="353"/>
      <c r="D16" s="353"/>
      <c r="E16" s="353"/>
      <c r="F16" s="353"/>
      <c r="G16" s="354"/>
      <c r="H16" s="7"/>
      <c r="I16" s="7"/>
      <c r="J16" s="7"/>
      <c r="K16" s="28">
        <v>224</v>
      </c>
      <c r="L16" s="363">
        <v>325</v>
      </c>
      <c r="M16" s="364"/>
      <c r="N16" s="22">
        <v>3780</v>
      </c>
      <c r="O16" s="7"/>
      <c r="P16" s="3" t="s">
        <v>53</v>
      </c>
    </row>
    <row r="17" spans="1:17" ht="21.6" customHeight="1" x14ac:dyDescent="0.25">
      <c r="A17" s="47">
        <f>A16+1</f>
        <v>10</v>
      </c>
      <c r="B17" s="352" t="s">
        <v>36</v>
      </c>
      <c r="C17" s="353"/>
      <c r="D17" s="353"/>
      <c r="E17" s="353"/>
      <c r="F17" s="353"/>
      <c r="G17" s="354"/>
      <c r="H17" s="7"/>
      <c r="I17" s="7"/>
      <c r="J17" s="7"/>
      <c r="K17" s="48">
        <v>332</v>
      </c>
      <c r="L17" s="363">
        <v>530</v>
      </c>
      <c r="M17" s="364"/>
      <c r="N17" s="22">
        <v>8630</v>
      </c>
      <c r="O17" s="7"/>
      <c r="P17" s="3" t="s">
        <v>54</v>
      </c>
    </row>
    <row r="18" spans="1:17" ht="29.25" customHeight="1" x14ac:dyDescent="0.25">
      <c r="A18" s="48">
        <f>A17+1</f>
        <v>11</v>
      </c>
      <c r="B18" s="352" t="s">
        <v>37</v>
      </c>
      <c r="C18" s="353"/>
      <c r="D18" s="353"/>
      <c r="E18" s="353"/>
      <c r="F18" s="353"/>
      <c r="G18" s="354"/>
      <c r="H18" s="7"/>
      <c r="I18" s="7"/>
      <c r="J18" s="7"/>
      <c r="K18" s="48">
        <v>80</v>
      </c>
      <c r="L18" s="363" t="s">
        <v>39</v>
      </c>
      <c r="M18" s="364"/>
      <c r="N18" s="22">
        <v>230</v>
      </c>
      <c r="O18" s="7"/>
      <c r="P18" s="3" t="s">
        <v>54</v>
      </c>
    </row>
    <row r="19" spans="1:17" ht="29.25" customHeight="1" x14ac:dyDescent="0.25">
      <c r="A19" s="47">
        <f>A18+1</f>
        <v>12</v>
      </c>
      <c r="B19" s="352" t="s">
        <v>38</v>
      </c>
      <c r="C19" s="353"/>
      <c r="D19" s="353"/>
      <c r="E19" s="353"/>
      <c r="F19" s="353"/>
      <c r="G19" s="354"/>
      <c r="H19" s="7"/>
      <c r="I19" s="7"/>
      <c r="J19" s="7"/>
      <c r="K19" s="48">
        <f>281+281+175+175</f>
        <v>912</v>
      </c>
      <c r="L19" s="363" t="s">
        <v>40</v>
      </c>
      <c r="M19" s="364"/>
      <c r="N19" s="22">
        <v>3040</v>
      </c>
      <c r="O19" s="7"/>
      <c r="P19" s="49" t="s">
        <v>55</v>
      </c>
    </row>
    <row r="20" spans="1:17" ht="15.75" x14ac:dyDescent="0.25">
      <c r="A20" s="363"/>
      <c r="B20" s="365"/>
      <c r="C20" s="365"/>
      <c r="D20" s="365"/>
      <c r="E20" s="365"/>
      <c r="F20" s="365"/>
      <c r="G20" s="364"/>
      <c r="H20" s="7"/>
      <c r="I20" s="7"/>
      <c r="J20" s="7"/>
      <c r="K20" s="23">
        <f>SUM(K8:K19)</f>
        <v>2740</v>
      </c>
      <c r="L20" s="26"/>
      <c r="M20" s="27"/>
      <c r="N20" s="22"/>
      <c r="O20" s="7"/>
      <c r="P20" s="3"/>
    </row>
    <row r="21" spans="1:17" ht="15.75" x14ac:dyDescent="0.25">
      <c r="A21" s="366" t="s">
        <v>44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13">
        <f>SUM(N8:N20)</f>
        <v>25983</v>
      </c>
      <c r="O21" s="7"/>
      <c r="P21" s="2"/>
    </row>
    <row r="22" spans="1:17" ht="18.75" customHeight="1" x14ac:dyDescent="0.25">
      <c r="A22" s="357" t="s">
        <v>3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9"/>
    </row>
    <row r="23" spans="1:17" ht="15.75" customHeight="1" x14ac:dyDescent="0.25">
      <c r="A23" s="355" t="s">
        <v>9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30"/>
      <c r="O23" s="7"/>
      <c r="P23" s="32"/>
    </row>
    <row r="24" spans="1:17" x14ac:dyDescent="0.25">
      <c r="A24" s="15">
        <f>A19+1</f>
        <v>13</v>
      </c>
      <c r="B24" s="352" t="s">
        <v>21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4"/>
      <c r="N24" s="22">
        <v>1000</v>
      </c>
      <c r="O24" s="28" t="s">
        <v>6</v>
      </c>
      <c r="P24" s="51">
        <v>45261</v>
      </c>
    </row>
    <row r="25" spans="1:17" x14ac:dyDescent="0.25">
      <c r="A25" s="15">
        <f>A24+1</f>
        <v>14</v>
      </c>
      <c r="B25" s="352" t="s">
        <v>22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4"/>
      <c r="N25" s="22">
        <v>1400</v>
      </c>
      <c r="O25" s="28"/>
      <c r="P25" s="42" t="s">
        <v>25</v>
      </c>
    </row>
    <row r="26" spans="1:17" x14ac:dyDescent="0.25">
      <c r="A26" s="41"/>
      <c r="B26" s="360" t="s">
        <v>14</v>
      </c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2"/>
      <c r="N26" s="14">
        <f>SUM(N24:N25)</f>
        <v>2400</v>
      </c>
      <c r="O26" s="41"/>
      <c r="P26" s="42"/>
    </row>
    <row r="27" spans="1:17" x14ac:dyDescent="0.25">
      <c r="A27" s="355" t="s">
        <v>10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6"/>
      <c r="N27" s="22"/>
      <c r="O27" s="31"/>
      <c r="P27" s="45"/>
    </row>
    <row r="28" spans="1:17" ht="15" customHeight="1" x14ac:dyDescent="0.25">
      <c r="A28" s="15">
        <f>A25+1</f>
        <v>15</v>
      </c>
      <c r="B28" s="352" t="s">
        <v>22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4"/>
      <c r="N28" s="22">
        <v>1400</v>
      </c>
      <c r="O28" s="41"/>
      <c r="P28" s="45" t="s">
        <v>57</v>
      </c>
    </row>
    <row r="29" spans="1:17" ht="18" customHeight="1" x14ac:dyDescent="0.25">
      <c r="A29" s="41"/>
      <c r="B29" s="360" t="s">
        <v>14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2"/>
      <c r="N29" s="14">
        <f>SUM(N28:N28)</f>
        <v>1400</v>
      </c>
      <c r="O29" s="41"/>
      <c r="P29" s="42"/>
    </row>
    <row r="30" spans="1:17" ht="16.5" customHeight="1" x14ac:dyDescent="0.25">
      <c r="A30" s="355" t="s">
        <v>11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6"/>
      <c r="N30" s="22"/>
      <c r="O30" s="31"/>
      <c r="P30" s="45"/>
    </row>
    <row r="31" spans="1:17" ht="16.5" customHeight="1" x14ac:dyDescent="0.25">
      <c r="A31" s="15">
        <f>A28+1</f>
        <v>16</v>
      </c>
      <c r="B31" s="352" t="s">
        <v>23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4"/>
      <c r="N31" s="22">
        <v>800</v>
      </c>
      <c r="O31" s="48"/>
      <c r="P31" s="50">
        <v>45231</v>
      </c>
    </row>
    <row r="32" spans="1:17" ht="18.75" customHeight="1" x14ac:dyDescent="0.25">
      <c r="A32" s="15"/>
      <c r="B32" s="360" t="s">
        <v>14</v>
      </c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2"/>
      <c r="N32" s="14">
        <f>SUM(N31:O31)</f>
        <v>800</v>
      </c>
      <c r="O32" s="28"/>
      <c r="P32" s="16"/>
      <c r="Q32" s="33"/>
    </row>
    <row r="33" spans="1:19" ht="18.75" customHeight="1" x14ac:dyDescent="0.25">
      <c r="A33" s="355" t="s">
        <v>12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6"/>
      <c r="N33" s="22"/>
      <c r="O33" s="28"/>
      <c r="P33" s="16"/>
      <c r="Q33" s="33"/>
    </row>
    <row r="34" spans="1:19" ht="18.75" customHeight="1" x14ac:dyDescent="0.25">
      <c r="A34" s="15">
        <f>A31+1</f>
        <v>17</v>
      </c>
      <c r="B34" s="352" t="s">
        <v>24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4"/>
      <c r="N34" s="22">
        <v>600</v>
      </c>
      <c r="O34" s="48"/>
      <c r="P34" s="50">
        <v>45261</v>
      </c>
      <c r="Q34" s="33"/>
      <c r="R34">
        <f>3500/500</f>
        <v>7</v>
      </c>
      <c r="S34">
        <f>R34*2500</f>
        <v>17500</v>
      </c>
    </row>
    <row r="35" spans="1:19" x14ac:dyDescent="0.25">
      <c r="A35" s="15"/>
      <c r="B35" s="360" t="s">
        <v>14</v>
      </c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2"/>
      <c r="N35" s="14">
        <f>SUM(N34:N34)</f>
        <v>600</v>
      </c>
      <c r="O35" s="41"/>
      <c r="P35" s="16"/>
      <c r="Q35" s="33"/>
      <c r="R35">
        <f>500000/3500</f>
        <v>142.85714285714286</v>
      </c>
      <c r="S35">
        <f>R35*2500</f>
        <v>357142.85714285716</v>
      </c>
    </row>
    <row r="36" spans="1:19" ht="15" customHeight="1" x14ac:dyDescent="0.25">
      <c r="A36" s="355" t="s">
        <v>15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6"/>
      <c r="N36" s="22"/>
      <c r="O36" s="41"/>
      <c r="P36" s="16"/>
      <c r="Q36" s="33"/>
    </row>
    <row r="37" spans="1:19" ht="31.5" customHeight="1" x14ac:dyDescent="0.25">
      <c r="A37" s="15">
        <f>A34+1</f>
        <v>18</v>
      </c>
      <c r="B37" s="352" t="s">
        <v>45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4"/>
      <c r="N37" s="22">
        <v>420</v>
      </c>
      <c r="O37" s="41"/>
      <c r="P37" s="16" t="s">
        <v>57</v>
      </c>
      <c r="Q37" s="33"/>
    </row>
    <row r="38" spans="1:19" x14ac:dyDescent="0.25">
      <c r="A38" s="15"/>
      <c r="B38" s="360" t="s">
        <v>14</v>
      </c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2"/>
      <c r="N38" s="14">
        <f>SUM(N37:N37)</f>
        <v>420</v>
      </c>
      <c r="O38" s="41"/>
      <c r="P38" s="16"/>
      <c r="Q38" s="33"/>
    </row>
    <row r="39" spans="1:19" x14ac:dyDescent="0.25">
      <c r="A39" s="355" t="s">
        <v>16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6"/>
      <c r="N39" s="22"/>
      <c r="O39" s="41"/>
      <c r="P39" s="16"/>
      <c r="Q39" s="33"/>
    </row>
    <row r="40" spans="1:19" ht="31.5" customHeight="1" x14ac:dyDescent="0.25">
      <c r="A40" s="15">
        <f>A37+1</f>
        <v>19</v>
      </c>
      <c r="B40" s="352" t="s">
        <v>41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4"/>
      <c r="N40" s="22">
        <v>450</v>
      </c>
      <c r="O40" s="46"/>
      <c r="P40" s="16" t="s">
        <v>49</v>
      </c>
      <c r="Q40" s="33"/>
    </row>
    <row r="41" spans="1:19" x14ac:dyDescent="0.25">
      <c r="A41" s="15"/>
      <c r="B41" s="360" t="s">
        <v>14</v>
      </c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2"/>
      <c r="N41" s="14">
        <f>SUM(N40:N40)</f>
        <v>450</v>
      </c>
      <c r="O41" s="41"/>
      <c r="P41" s="16"/>
      <c r="Q41" s="33"/>
    </row>
    <row r="42" spans="1:19" ht="15" customHeight="1" thickBot="1" x14ac:dyDescent="0.3">
      <c r="A42" s="375" t="s">
        <v>18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7"/>
      <c r="N42" s="17">
        <f>N26+N29+N32+N35+N38+N41</f>
        <v>6070</v>
      </c>
      <c r="O42" s="39"/>
      <c r="P42" s="40"/>
      <c r="Q42" s="33"/>
    </row>
    <row r="43" spans="1:19" ht="16.5" thickBot="1" x14ac:dyDescent="0.3">
      <c r="A43" s="372" t="s">
        <v>17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4"/>
      <c r="N43" s="17">
        <f>N42+N21</f>
        <v>32053</v>
      </c>
      <c r="O43" s="18"/>
      <c r="P43" s="19"/>
    </row>
    <row r="44" spans="1:19" ht="15" customHeight="1" x14ac:dyDescent="0.25">
      <c r="A44" s="357" t="s">
        <v>2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9"/>
    </row>
    <row r="45" spans="1:19" x14ac:dyDescent="0.25">
      <c r="A45" s="15">
        <f>A40+1</f>
        <v>20</v>
      </c>
      <c r="B45" s="352" t="s">
        <v>20</v>
      </c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4"/>
      <c r="N45" s="22">
        <v>650</v>
      </c>
      <c r="O45" s="34" t="s">
        <v>6</v>
      </c>
      <c r="P45" s="38" t="s">
        <v>50</v>
      </c>
    </row>
    <row r="46" spans="1:19" ht="30" customHeight="1" x14ac:dyDescent="0.25">
      <c r="A46" s="15">
        <f>A45+1</f>
        <v>21</v>
      </c>
      <c r="B46" s="352" t="s">
        <v>43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4"/>
      <c r="N46" s="22">
        <v>300</v>
      </c>
      <c r="O46" s="48"/>
      <c r="P46" s="16" t="s">
        <v>25</v>
      </c>
    </row>
    <row r="47" spans="1:19" ht="31.5" customHeight="1" x14ac:dyDescent="0.25">
      <c r="A47" s="15">
        <f>A46+1</f>
        <v>22</v>
      </c>
      <c r="B47" s="352" t="s">
        <v>42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4"/>
      <c r="N47" s="22">
        <v>200</v>
      </c>
      <c r="O47" s="41"/>
      <c r="P47" s="16" t="s">
        <v>56</v>
      </c>
    </row>
    <row r="48" spans="1:19" ht="16.5" thickBot="1" x14ac:dyDescent="0.3">
      <c r="A48" s="370" t="s">
        <v>13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6">
        <f>SUM(N45:N47)</f>
        <v>1150</v>
      </c>
      <c r="O48" s="6"/>
      <c r="P48" s="21"/>
    </row>
    <row r="49" spans="1:16" ht="19.5" thickBot="1" x14ac:dyDescent="0.35">
      <c r="A49" s="367" t="s">
        <v>7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9"/>
      <c r="N49" s="20">
        <f>N43+N48</f>
        <v>33203</v>
      </c>
      <c r="O49" s="6"/>
      <c r="P49" s="21"/>
    </row>
    <row r="50" spans="1:1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0"/>
      <c r="M50" s="10"/>
      <c r="N50" s="10"/>
      <c r="O50" s="5"/>
    </row>
    <row r="51" spans="1:16" x14ac:dyDescent="0.25">
      <c r="A51" s="9" t="s">
        <v>19</v>
      </c>
      <c r="B51" s="9"/>
      <c r="C51" s="9"/>
      <c r="D51" s="9"/>
      <c r="E51" s="9"/>
      <c r="F51" s="9"/>
      <c r="G51" s="9"/>
      <c r="H51" s="5"/>
      <c r="I51" s="5"/>
      <c r="J51" s="5"/>
      <c r="K51" s="10"/>
      <c r="L51" s="10"/>
      <c r="M51" s="10"/>
      <c r="N51" s="10"/>
      <c r="O51" s="5"/>
    </row>
    <row r="52" spans="1:16" x14ac:dyDescent="0.25">
      <c r="A52" s="25"/>
      <c r="B52" s="5"/>
      <c r="C52" s="5"/>
      <c r="D52" s="5"/>
      <c r="E52" s="5"/>
      <c r="F52" s="5"/>
      <c r="G52" s="5"/>
      <c r="H52" s="5"/>
      <c r="I52" s="5"/>
      <c r="J52" s="5"/>
      <c r="K52" s="10"/>
      <c r="L52" s="10"/>
      <c r="M52" s="10"/>
      <c r="N52" s="10"/>
      <c r="O52" s="5"/>
    </row>
    <row r="53" spans="1:16" x14ac:dyDescent="0.25">
      <c r="A53" s="25"/>
      <c r="B53" s="5"/>
      <c r="C53" s="5"/>
      <c r="D53" s="5"/>
      <c r="E53" s="5"/>
      <c r="F53" s="5"/>
      <c r="G53" s="5"/>
      <c r="H53" s="5"/>
      <c r="I53" s="5"/>
      <c r="J53" s="5"/>
      <c r="K53" s="10"/>
      <c r="L53" s="10"/>
      <c r="M53" s="10"/>
      <c r="N53" s="10"/>
      <c r="O53" s="5"/>
    </row>
    <row r="54" spans="1:16" x14ac:dyDescent="0.25">
      <c r="A54" s="25"/>
      <c r="B54" s="5"/>
      <c r="C54" s="5"/>
      <c r="D54" s="5"/>
      <c r="E54" s="5"/>
      <c r="F54" s="5"/>
      <c r="G54" s="5"/>
      <c r="H54" s="5"/>
      <c r="I54" s="5"/>
      <c r="J54" s="5"/>
      <c r="K54" s="10"/>
      <c r="L54" s="10"/>
      <c r="M54" s="10"/>
      <c r="N54" s="10"/>
      <c r="O54" s="5"/>
    </row>
    <row r="55" spans="1:16" x14ac:dyDescent="0.25">
      <c r="A55" s="25"/>
      <c r="B55" s="5"/>
      <c r="C55" s="5"/>
      <c r="D55" s="5"/>
      <c r="E55" s="5"/>
      <c r="F55" s="5"/>
      <c r="G55" s="5"/>
      <c r="H55" s="5"/>
      <c r="I55" s="5"/>
      <c r="J55" s="5"/>
      <c r="K55" s="10"/>
      <c r="L55" s="10"/>
      <c r="M55" s="10"/>
      <c r="N55" s="10"/>
      <c r="O55" s="5"/>
    </row>
    <row r="56" spans="1:16" x14ac:dyDescent="0.25">
      <c r="A56" s="25"/>
      <c r="B56" s="5"/>
      <c r="C56" s="5"/>
      <c r="D56" s="5"/>
      <c r="E56" s="5"/>
      <c r="F56" s="5"/>
      <c r="G56" s="5"/>
      <c r="H56" s="5"/>
      <c r="I56" s="5"/>
      <c r="J56" s="5"/>
      <c r="K56" s="10"/>
      <c r="L56" s="10"/>
      <c r="M56" s="10"/>
      <c r="N56" s="10"/>
      <c r="O56" s="5"/>
    </row>
    <row r="57" spans="1:16" x14ac:dyDescent="0.25">
      <c r="A57" s="25"/>
      <c r="B57" s="5"/>
      <c r="C57" s="5"/>
      <c r="D57" s="5"/>
      <c r="E57" s="5"/>
      <c r="F57" s="5"/>
      <c r="G57" s="5"/>
      <c r="H57" s="5"/>
      <c r="I57" s="5"/>
      <c r="J57" s="5"/>
      <c r="K57" s="10"/>
      <c r="L57" s="10"/>
      <c r="M57" s="10"/>
      <c r="N57" s="10"/>
      <c r="O57" s="5"/>
    </row>
    <row r="58" spans="1:16" x14ac:dyDescent="0.25">
      <c r="A58" s="25"/>
      <c r="B58" s="5"/>
      <c r="C58" s="5"/>
      <c r="D58" s="5"/>
      <c r="E58" s="5"/>
      <c r="F58" s="5"/>
      <c r="G58" s="5"/>
      <c r="H58" s="5"/>
      <c r="I58" s="5"/>
      <c r="J58" s="5"/>
      <c r="K58" s="10"/>
      <c r="L58" s="10"/>
      <c r="M58" s="10"/>
      <c r="N58" s="10"/>
      <c r="O58" s="5"/>
    </row>
    <row r="59" spans="1:16" x14ac:dyDescent="0.25">
      <c r="A59" s="25"/>
      <c r="B59" s="5"/>
      <c r="C59" s="5"/>
      <c r="D59" s="5"/>
      <c r="E59" s="5"/>
      <c r="F59" s="5"/>
      <c r="G59" s="5"/>
      <c r="H59" s="5"/>
      <c r="I59" s="5"/>
      <c r="J59" s="5"/>
      <c r="K59" s="10"/>
      <c r="L59" s="10"/>
      <c r="M59" s="10"/>
      <c r="N59" s="10"/>
      <c r="O59" s="5"/>
    </row>
    <row r="60" spans="1:16" x14ac:dyDescent="0.25">
      <c r="A60" s="25"/>
      <c r="B60" s="5"/>
      <c r="C60" s="5"/>
      <c r="D60" s="5"/>
      <c r="E60" s="5"/>
      <c r="F60" s="5"/>
      <c r="G60" s="5"/>
      <c r="H60" s="5"/>
      <c r="I60" s="5"/>
      <c r="J60" s="5"/>
      <c r="K60" s="10"/>
      <c r="L60" s="10"/>
      <c r="M60" s="10"/>
      <c r="N60" s="10"/>
      <c r="O60" s="5"/>
    </row>
    <row r="61" spans="1:16" x14ac:dyDescent="0.25">
      <c r="A61" s="25"/>
      <c r="B61" s="5"/>
      <c r="C61" s="5"/>
      <c r="D61" s="5"/>
      <c r="E61" s="5"/>
      <c r="F61" s="5"/>
      <c r="G61" s="5"/>
      <c r="H61" s="5"/>
      <c r="I61" s="5"/>
      <c r="J61" s="5"/>
      <c r="K61" s="10"/>
      <c r="L61" s="10"/>
      <c r="M61" s="10"/>
      <c r="N61" s="10"/>
      <c r="O61" s="5"/>
    </row>
    <row r="62" spans="1:16" x14ac:dyDescent="0.25">
      <c r="A62" s="25"/>
      <c r="B62" s="5"/>
      <c r="C62" s="5"/>
      <c r="D62" s="5"/>
      <c r="E62" s="5"/>
      <c r="F62" s="5"/>
      <c r="G62" s="5"/>
      <c r="H62" s="5"/>
      <c r="I62" s="5"/>
      <c r="J62" s="5"/>
      <c r="K62" s="10"/>
      <c r="L62" s="10"/>
      <c r="M62" s="10"/>
      <c r="N62" s="10"/>
      <c r="O62" s="5"/>
    </row>
    <row r="63" spans="1:16" x14ac:dyDescent="0.25">
      <c r="A63" s="25"/>
      <c r="B63" s="5"/>
      <c r="C63" s="5"/>
      <c r="D63" s="5"/>
      <c r="E63" s="5"/>
      <c r="F63" s="5"/>
      <c r="G63" s="5"/>
      <c r="H63" s="5"/>
      <c r="I63" s="5"/>
      <c r="J63" s="5"/>
      <c r="K63" s="10"/>
      <c r="L63" s="10"/>
      <c r="M63" s="10"/>
      <c r="N63" s="10"/>
      <c r="O63" s="5"/>
    </row>
    <row r="64" spans="1:16" x14ac:dyDescent="0.25">
      <c r="A64" s="25"/>
      <c r="B64" s="5"/>
      <c r="C64" s="5"/>
      <c r="D64" s="5"/>
      <c r="E64" s="5"/>
      <c r="F64" s="5"/>
      <c r="G64" s="5"/>
      <c r="H64" s="5"/>
      <c r="I64" s="5"/>
      <c r="J64" s="5"/>
      <c r="K64" s="10"/>
      <c r="L64" s="10"/>
      <c r="M64" s="10"/>
      <c r="N64" s="10"/>
      <c r="O64" s="5"/>
    </row>
    <row r="65" spans="1:15" x14ac:dyDescent="0.25">
      <c r="A65" s="25"/>
      <c r="B65" s="5"/>
      <c r="C65" s="5"/>
      <c r="D65" s="5"/>
      <c r="E65" s="5"/>
      <c r="F65" s="5"/>
      <c r="G65" s="5"/>
      <c r="H65" s="5"/>
      <c r="I65" s="5"/>
      <c r="J65" s="5"/>
      <c r="K65" s="10"/>
      <c r="L65" s="10"/>
      <c r="M65" s="10"/>
      <c r="N65" s="10"/>
      <c r="O65" s="5"/>
    </row>
    <row r="66" spans="1:15" x14ac:dyDescent="0.25">
      <c r="A66" s="25"/>
      <c r="B66" s="5"/>
      <c r="C66" s="5"/>
      <c r="D66" s="5"/>
      <c r="E66" s="5"/>
      <c r="F66" s="5"/>
      <c r="G66" s="5"/>
      <c r="H66" s="5"/>
      <c r="I66" s="5"/>
      <c r="J66" s="5"/>
      <c r="K66" s="10"/>
      <c r="L66" s="10"/>
      <c r="M66" s="10"/>
      <c r="N66" s="10"/>
      <c r="O66" s="5"/>
    </row>
    <row r="67" spans="1:15" x14ac:dyDescent="0.25">
      <c r="A67" s="25"/>
      <c r="B67" s="5"/>
      <c r="C67" s="5"/>
      <c r="D67" s="5"/>
      <c r="E67" s="5"/>
      <c r="F67" s="5"/>
      <c r="G67" s="5"/>
      <c r="H67" s="5"/>
      <c r="I67" s="5"/>
      <c r="J67" s="5"/>
      <c r="K67" s="10"/>
      <c r="L67" s="10"/>
      <c r="M67" s="10"/>
      <c r="N67" s="10"/>
      <c r="O67" s="5"/>
    </row>
    <row r="68" spans="1:15" x14ac:dyDescent="0.25">
      <c r="A68" s="25"/>
      <c r="B68" s="5"/>
      <c r="C68" s="5"/>
      <c r="D68" s="5"/>
      <c r="E68" s="5"/>
      <c r="F68" s="5"/>
      <c r="G68" s="5"/>
      <c r="H68" s="5"/>
      <c r="I68" s="5"/>
      <c r="J68" s="5"/>
      <c r="K68" s="10"/>
      <c r="L68" s="10"/>
      <c r="M68" s="10"/>
      <c r="N68" s="10"/>
      <c r="O68" s="5"/>
    </row>
    <row r="69" spans="1:15" x14ac:dyDescent="0.25">
      <c r="A69" s="25"/>
      <c r="B69" s="5"/>
      <c r="C69" s="5"/>
      <c r="D69" s="5"/>
      <c r="E69" s="5"/>
      <c r="F69" s="5"/>
      <c r="G69" s="5"/>
      <c r="H69" s="5"/>
      <c r="I69" s="5"/>
      <c r="J69" s="5"/>
      <c r="K69" s="10"/>
      <c r="L69" s="10"/>
      <c r="M69" s="10"/>
      <c r="N69" s="10"/>
      <c r="O69" s="5"/>
    </row>
    <row r="70" spans="1:15" x14ac:dyDescent="0.25">
      <c r="A70" s="25"/>
      <c r="B70" s="5"/>
      <c r="C70" s="5"/>
      <c r="D70" s="5"/>
      <c r="E70" s="5"/>
      <c r="F70" s="5"/>
      <c r="G70" s="5"/>
      <c r="H70" s="5"/>
      <c r="I70" s="5"/>
      <c r="J70" s="5"/>
      <c r="K70" s="10"/>
      <c r="L70" s="10"/>
      <c r="M70" s="10"/>
      <c r="N70" s="10"/>
      <c r="O70" s="5"/>
    </row>
    <row r="71" spans="1:15" x14ac:dyDescent="0.25">
      <c r="A71" s="25"/>
      <c r="B71" s="5"/>
      <c r="C71" s="5"/>
      <c r="D71" s="5"/>
      <c r="E71" s="5"/>
      <c r="F71" s="5"/>
      <c r="G71" s="5"/>
      <c r="H71" s="5"/>
      <c r="I71" s="5"/>
      <c r="J71" s="5"/>
      <c r="K71" s="10"/>
      <c r="L71" s="10"/>
      <c r="M71" s="10"/>
      <c r="N71" s="10"/>
      <c r="O71" s="5"/>
    </row>
    <row r="72" spans="1:15" x14ac:dyDescent="0.25">
      <c r="A72" s="25"/>
      <c r="B72" s="5"/>
      <c r="C72" s="5"/>
      <c r="D72" s="5"/>
      <c r="E72" s="5"/>
      <c r="F72" s="5"/>
      <c r="G72" s="5"/>
      <c r="H72" s="5"/>
      <c r="I72" s="5"/>
      <c r="J72" s="5"/>
      <c r="K72" s="10"/>
      <c r="L72" s="10"/>
      <c r="M72" s="10"/>
      <c r="N72" s="10"/>
      <c r="O72" s="5"/>
    </row>
    <row r="73" spans="1:15" x14ac:dyDescent="0.25">
      <c r="A73" s="25"/>
      <c r="B73" s="5"/>
      <c r="C73" s="5"/>
      <c r="D73" s="5"/>
      <c r="E73" s="5"/>
      <c r="F73" s="5"/>
      <c r="G73" s="5"/>
      <c r="H73" s="5"/>
      <c r="I73" s="5"/>
      <c r="J73" s="5"/>
      <c r="K73" s="10"/>
      <c r="L73" s="10"/>
      <c r="M73" s="10"/>
      <c r="N73" s="10"/>
      <c r="O73" s="5"/>
    </row>
    <row r="74" spans="1:15" x14ac:dyDescent="0.25">
      <c r="A74" s="25"/>
      <c r="B74" s="5"/>
      <c r="C74" s="5"/>
      <c r="D74" s="5"/>
      <c r="E74" s="5"/>
      <c r="F74" s="5"/>
      <c r="G74" s="5"/>
      <c r="H74" s="5"/>
      <c r="I74" s="5"/>
      <c r="J74" s="5"/>
      <c r="K74" s="10"/>
      <c r="L74" s="10"/>
      <c r="M74" s="10"/>
      <c r="N74" s="10"/>
      <c r="O74" s="5"/>
    </row>
    <row r="75" spans="1:15" x14ac:dyDescent="0.25">
      <c r="A75" s="25"/>
      <c r="B75" s="5"/>
      <c r="C75" s="5"/>
      <c r="D75" s="5"/>
      <c r="E75" s="5"/>
      <c r="F75" s="5"/>
      <c r="G75" s="5"/>
      <c r="H75" s="5"/>
      <c r="I75" s="5"/>
      <c r="J75" s="5"/>
      <c r="K75" s="10"/>
      <c r="L75" s="10"/>
      <c r="M75" s="10"/>
      <c r="N75" s="10"/>
      <c r="O75" s="5"/>
    </row>
    <row r="76" spans="1:15" x14ac:dyDescent="0.25">
      <c r="A76" s="25"/>
      <c r="B76" s="5"/>
      <c r="C76" s="5"/>
      <c r="D76" s="5"/>
      <c r="E76" s="5"/>
      <c r="F76" s="5"/>
      <c r="G76" s="5"/>
      <c r="H76" s="5"/>
      <c r="I76" s="5"/>
      <c r="J76" s="5"/>
      <c r="K76" s="10"/>
      <c r="L76" s="10"/>
      <c r="M76" s="10"/>
      <c r="N76" s="10"/>
      <c r="O76" s="5"/>
    </row>
    <row r="77" spans="1:15" x14ac:dyDescent="0.25">
      <c r="A77" s="25"/>
      <c r="B77" s="5"/>
      <c r="C77" s="5"/>
      <c r="D77" s="5"/>
      <c r="E77" s="5"/>
      <c r="F77" s="5"/>
      <c r="G77" s="5"/>
      <c r="H77" s="5"/>
      <c r="I77" s="5"/>
      <c r="J77" s="5"/>
      <c r="K77" s="10"/>
      <c r="L77" s="10"/>
      <c r="M77" s="10"/>
      <c r="N77" s="10"/>
      <c r="O77" s="5"/>
    </row>
    <row r="78" spans="1:15" x14ac:dyDescent="0.25">
      <c r="A78" s="25"/>
      <c r="B78" s="5"/>
      <c r="C78" s="5"/>
      <c r="D78" s="5"/>
      <c r="E78" s="5"/>
      <c r="F78" s="5"/>
      <c r="G78" s="5"/>
      <c r="H78" s="5"/>
      <c r="I78" s="5"/>
      <c r="J78" s="5"/>
      <c r="K78" s="10"/>
      <c r="L78" s="10"/>
      <c r="M78" s="10"/>
      <c r="N78" s="10"/>
      <c r="O78" s="5"/>
    </row>
    <row r="79" spans="1:15" x14ac:dyDescent="0.25">
      <c r="A79" s="25"/>
      <c r="B79" s="5"/>
      <c r="C79" s="5"/>
      <c r="D79" s="5"/>
      <c r="E79" s="5"/>
      <c r="F79" s="5"/>
      <c r="G79" s="5"/>
      <c r="H79" s="5"/>
      <c r="I79" s="5"/>
      <c r="J79" s="5"/>
      <c r="K79" s="10"/>
      <c r="L79" s="10"/>
      <c r="M79" s="10"/>
      <c r="N79" s="10"/>
      <c r="O79" s="5"/>
    </row>
    <row r="80" spans="1:15" x14ac:dyDescent="0.25">
      <c r="A80" s="25"/>
      <c r="B80" s="5"/>
      <c r="C80" s="5"/>
      <c r="D80" s="5"/>
      <c r="E80" s="5"/>
      <c r="F80" s="5"/>
      <c r="G80" s="5"/>
      <c r="H80" s="5"/>
      <c r="I80" s="5"/>
      <c r="J80" s="5"/>
      <c r="K80" s="10"/>
      <c r="L80" s="10"/>
      <c r="M80" s="10"/>
      <c r="N80" s="10"/>
      <c r="O80" s="5"/>
    </row>
    <row r="81" spans="1:15" x14ac:dyDescent="0.25">
      <c r="A81" s="25"/>
      <c r="B81" s="5"/>
      <c r="C81" s="5"/>
      <c r="D81" s="5"/>
      <c r="E81" s="5"/>
      <c r="F81" s="5"/>
      <c r="G81" s="5"/>
      <c r="H81" s="5"/>
      <c r="I81" s="5"/>
      <c r="J81" s="5"/>
      <c r="K81" s="10"/>
      <c r="L81" s="10"/>
      <c r="M81" s="10"/>
      <c r="N81" s="10"/>
      <c r="O81" s="5"/>
    </row>
    <row r="82" spans="1:15" x14ac:dyDescent="0.25">
      <c r="A82" s="25"/>
      <c r="B82" s="5"/>
      <c r="C82" s="5"/>
      <c r="D82" s="5"/>
      <c r="E82" s="5"/>
      <c r="F82" s="5"/>
      <c r="G82" s="5"/>
      <c r="H82" s="5"/>
      <c r="I82" s="5"/>
      <c r="J82" s="5"/>
      <c r="K82" s="10"/>
      <c r="L82" s="10"/>
      <c r="M82" s="10"/>
      <c r="N82" s="10"/>
      <c r="O82" s="5"/>
    </row>
    <row r="83" spans="1:15" x14ac:dyDescent="0.25">
      <c r="A83" s="25"/>
      <c r="B83" s="5"/>
      <c r="C83" s="5"/>
      <c r="D83" s="5"/>
      <c r="E83" s="5"/>
      <c r="F83" s="5"/>
      <c r="G83" s="5"/>
      <c r="H83" s="5"/>
      <c r="I83" s="5"/>
      <c r="J83" s="5"/>
      <c r="K83" s="10"/>
      <c r="L83" s="10"/>
      <c r="M83" s="10"/>
      <c r="N83" s="10"/>
      <c r="O83" s="5"/>
    </row>
    <row r="84" spans="1:15" x14ac:dyDescent="0.25">
      <c r="A84" s="25"/>
      <c r="B84" s="5"/>
      <c r="C84" s="5"/>
      <c r="D84" s="5"/>
      <c r="E84" s="5"/>
      <c r="F84" s="5"/>
      <c r="G84" s="5"/>
      <c r="H84" s="5"/>
      <c r="I84" s="5"/>
      <c r="J84" s="5"/>
      <c r="K84" s="10"/>
      <c r="L84" s="10"/>
      <c r="M84" s="10"/>
      <c r="N84" s="10"/>
      <c r="O84" s="5"/>
    </row>
    <row r="85" spans="1:15" x14ac:dyDescent="0.25">
      <c r="A85" s="25"/>
      <c r="B85" s="5"/>
      <c r="C85" s="5"/>
      <c r="D85" s="5"/>
      <c r="E85" s="5"/>
      <c r="F85" s="5"/>
      <c r="G85" s="5"/>
      <c r="H85" s="5"/>
      <c r="I85" s="5"/>
      <c r="J85" s="5"/>
      <c r="K85" s="10"/>
      <c r="L85" s="10"/>
      <c r="M85" s="10"/>
      <c r="N85" s="10"/>
      <c r="O85" s="5"/>
    </row>
    <row r="86" spans="1:15" x14ac:dyDescent="0.25">
      <c r="A86" s="25"/>
      <c r="B86" s="5"/>
      <c r="C86" s="5"/>
      <c r="D86" s="5"/>
      <c r="E86" s="5"/>
      <c r="F86" s="5"/>
      <c r="G86" s="5"/>
      <c r="H86" s="5"/>
      <c r="I86" s="5"/>
      <c r="J86" s="5"/>
      <c r="K86" s="10"/>
      <c r="L86" s="10"/>
      <c r="M86" s="10"/>
      <c r="N86" s="10"/>
      <c r="O86" s="5"/>
    </row>
    <row r="87" spans="1:15" x14ac:dyDescent="0.25">
      <c r="A87" s="25"/>
      <c r="B87" s="5"/>
      <c r="C87" s="5"/>
      <c r="D87" s="5"/>
      <c r="E87" s="5"/>
      <c r="F87" s="5"/>
      <c r="G87" s="5"/>
      <c r="H87" s="5"/>
      <c r="I87" s="5"/>
      <c r="J87" s="5"/>
      <c r="K87" s="10"/>
      <c r="L87" s="10"/>
      <c r="M87" s="10"/>
      <c r="N87" s="10"/>
      <c r="O87" s="5"/>
    </row>
    <row r="88" spans="1:15" x14ac:dyDescent="0.25">
      <c r="A88" s="25"/>
      <c r="B88" s="5"/>
      <c r="C88" s="5"/>
      <c r="D88" s="5"/>
      <c r="E88" s="5"/>
      <c r="F88" s="5"/>
      <c r="G88" s="5"/>
      <c r="H88" s="5"/>
      <c r="I88" s="5"/>
      <c r="J88" s="5"/>
      <c r="K88" s="10"/>
      <c r="L88" s="10"/>
      <c r="M88" s="10"/>
      <c r="N88" s="10"/>
      <c r="O88" s="5"/>
    </row>
    <row r="89" spans="1:15" x14ac:dyDescent="0.25">
      <c r="A89" s="25"/>
      <c r="B89" s="5"/>
      <c r="C89" s="5"/>
      <c r="D89" s="5"/>
      <c r="E89" s="5"/>
      <c r="F89" s="5"/>
      <c r="G89" s="5"/>
      <c r="H89" s="5"/>
      <c r="I89" s="5"/>
      <c r="J89" s="5"/>
      <c r="K89" s="10"/>
      <c r="L89" s="10"/>
      <c r="M89" s="10"/>
      <c r="N89" s="10"/>
      <c r="O89" s="5"/>
    </row>
    <row r="90" spans="1:15" x14ac:dyDescent="0.25">
      <c r="A90" s="25"/>
      <c r="B90" s="5"/>
      <c r="C90" s="5"/>
      <c r="D90" s="5"/>
      <c r="E90" s="5"/>
      <c r="F90" s="5"/>
      <c r="G90" s="5"/>
      <c r="H90" s="5"/>
      <c r="I90" s="5"/>
      <c r="J90" s="5"/>
      <c r="K90" s="10"/>
      <c r="L90" s="10"/>
      <c r="M90" s="10"/>
      <c r="N90" s="10"/>
      <c r="O90" s="5"/>
    </row>
    <row r="91" spans="1:15" x14ac:dyDescent="0.25">
      <c r="A91" s="25"/>
      <c r="B91" s="5"/>
      <c r="C91" s="5"/>
      <c r="D91" s="5"/>
      <c r="E91" s="5"/>
      <c r="F91" s="5"/>
      <c r="G91" s="5"/>
      <c r="H91" s="5"/>
      <c r="I91" s="5"/>
      <c r="J91" s="5"/>
      <c r="K91" s="10"/>
      <c r="L91" s="10"/>
      <c r="M91" s="10"/>
      <c r="N91" s="10"/>
      <c r="O91" s="5"/>
    </row>
    <row r="92" spans="1:15" x14ac:dyDescent="0.25">
      <c r="A92" s="25"/>
      <c r="B92" s="5"/>
      <c r="C92" s="5"/>
      <c r="D92" s="5"/>
      <c r="E92" s="5"/>
      <c r="F92" s="5"/>
      <c r="G92" s="5"/>
      <c r="H92" s="5"/>
      <c r="I92" s="5"/>
      <c r="J92" s="5"/>
      <c r="K92" s="10"/>
      <c r="L92" s="10"/>
      <c r="M92" s="10"/>
      <c r="N92" s="10"/>
      <c r="O92" s="5"/>
    </row>
    <row r="93" spans="1:15" x14ac:dyDescent="0.25">
      <c r="A93" s="25"/>
      <c r="B93" s="5"/>
      <c r="C93" s="5"/>
      <c r="D93" s="5"/>
      <c r="E93" s="5"/>
      <c r="F93" s="5"/>
      <c r="G93" s="5"/>
      <c r="H93" s="5"/>
      <c r="I93" s="5"/>
      <c r="J93" s="5"/>
      <c r="K93" s="10"/>
      <c r="L93" s="10"/>
      <c r="M93" s="10"/>
      <c r="N93" s="10"/>
      <c r="O93" s="5"/>
    </row>
    <row r="94" spans="1:15" x14ac:dyDescent="0.25">
      <c r="A94" s="25"/>
      <c r="B94" s="5"/>
      <c r="C94" s="5"/>
      <c r="D94" s="5"/>
      <c r="E94" s="5"/>
      <c r="F94" s="5"/>
      <c r="G94" s="5"/>
      <c r="H94" s="5"/>
      <c r="I94" s="5"/>
      <c r="J94" s="5"/>
      <c r="K94" s="10"/>
      <c r="L94" s="10"/>
      <c r="M94" s="10"/>
      <c r="N94" s="10"/>
      <c r="O94" s="5"/>
    </row>
    <row r="95" spans="1:15" x14ac:dyDescent="0.25">
      <c r="A95" s="25"/>
      <c r="B95" s="5"/>
      <c r="C95" s="5"/>
      <c r="D95" s="5"/>
      <c r="E95" s="5"/>
      <c r="F95" s="5"/>
      <c r="G95" s="5"/>
      <c r="H95" s="5"/>
      <c r="I95" s="5"/>
      <c r="J95" s="5"/>
      <c r="K95" s="10"/>
      <c r="L95" s="10"/>
      <c r="M95" s="10"/>
      <c r="N95" s="10"/>
      <c r="O95" s="5"/>
    </row>
    <row r="96" spans="1:15" x14ac:dyDescent="0.25">
      <c r="A96" s="25"/>
      <c r="B96" s="5"/>
      <c r="C96" s="5"/>
      <c r="D96" s="5"/>
      <c r="E96" s="5"/>
      <c r="F96" s="5"/>
      <c r="G96" s="5"/>
      <c r="H96" s="5"/>
      <c r="I96" s="5"/>
      <c r="J96" s="5"/>
      <c r="K96" s="10"/>
      <c r="L96" s="10"/>
      <c r="M96" s="10"/>
      <c r="N96" s="10"/>
      <c r="O96" s="5"/>
    </row>
    <row r="97" spans="1:15" x14ac:dyDescent="0.25">
      <c r="A97" s="25"/>
      <c r="B97" s="5"/>
      <c r="C97" s="5"/>
      <c r="D97" s="5"/>
      <c r="E97" s="5"/>
      <c r="F97" s="5"/>
      <c r="G97" s="5"/>
      <c r="H97" s="5"/>
      <c r="I97" s="5"/>
      <c r="J97" s="5"/>
      <c r="K97" s="10"/>
      <c r="L97" s="10"/>
      <c r="M97" s="10"/>
      <c r="N97" s="10"/>
      <c r="O97" s="5"/>
    </row>
    <row r="98" spans="1:15" x14ac:dyDescent="0.25">
      <c r="A98" s="25"/>
      <c r="B98" s="5"/>
      <c r="C98" s="5"/>
      <c r="D98" s="5"/>
      <c r="E98" s="5"/>
      <c r="F98" s="5"/>
      <c r="G98" s="5"/>
      <c r="H98" s="5"/>
      <c r="I98" s="5"/>
      <c r="J98" s="5"/>
      <c r="K98" s="10"/>
      <c r="L98" s="10"/>
      <c r="M98" s="10"/>
      <c r="N98" s="10"/>
      <c r="O98" s="5"/>
    </row>
    <row r="99" spans="1:15" x14ac:dyDescent="0.25">
      <c r="A99" s="25"/>
      <c r="B99" s="5"/>
      <c r="C99" s="5"/>
      <c r="D99" s="5"/>
      <c r="E99" s="5"/>
      <c r="F99" s="5"/>
      <c r="G99" s="5"/>
      <c r="H99" s="5"/>
      <c r="I99" s="5"/>
      <c r="J99" s="5"/>
      <c r="K99" s="10"/>
      <c r="L99" s="10"/>
      <c r="M99" s="10"/>
      <c r="N99" s="10"/>
      <c r="O99" s="5"/>
    </row>
    <row r="100" spans="1:15" x14ac:dyDescent="0.25">
      <c r="A100" s="25"/>
      <c r="B100" s="5"/>
      <c r="C100" s="5"/>
      <c r="D100" s="5"/>
      <c r="E100" s="5"/>
      <c r="F100" s="5"/>
      <c r="G100" s="5"/>
      <c r="H100" s="5"/>
      <c r="I100" s="5"/>
      <c r="J100" s="5"/>
      <c r="K100" s="10"/>
      <c r="L100" s="10"/>
      <c r="M100" s="10"/>
      <c r="N100" s="10"/>
      <c r="O100" s="5"/>
    </row>
    <row r="101" spans="1:15" x14ac:dyDescent="0.25">
      <c r="A101" s="25"/>
      <c r="B101" s="5"/>
      <c r="C101" s="5"/>
      <c r="D101" s="5"/>
      <c r="E101" s="5"/>
      <c r="F101" s="5"/>
      <c r="G101" s="5"/>
      <c r="H101" s="5"/>
      <c r="I101" s="5"/>
      <c r="J101" s="5"/>
      <c r="K101" s="10"/>
      <c r="L101" s="10"/>
      <c r="M101" s="10"/>
      <c r="N101" s="10"/>
      <c r="O101" s="5"/>
    </row>
    <row r="102" spans="1:15" x14ac:dyDescent="0.25">
      <c r="A102" s="25"/>
      <c r="B102" s="5"/>
      <c r="C102" s="5"/>
      <c r="D102" s="5"/>
      <c r="E102" s="5"/>
      <c r="F102" s="5"/>
      <c r="G102" s="5"/>
      <c r="H102" s="5"/>
      <c r="I102" s="5"/>
      <c r="J102" s="5"/>
      <c r="K102" s="10"/>
      <c r="L102" s="10"/>
      <c r="M102" s="10"/>
      <c r="N102" s="10"/>
      <c r="O102" s="5"/>
    </row>
    <row r="103" spans="1:15" x14ac:dyDescent="0.25">
      <c r="A103" s="25"/>
      <c r="B103" s="5"/>
      <c r="C103" s="5"/>
      <c r="D103" s="5"/>
      <c r="E103" s="5"/>
      <c r="F103" s="5"/>
      <c r="G103" s="5"/>
      <c r="H103" s="5"/>
      <c r="I103" s="5"/>
      <c r="J103" s="5"/>
      <c r="K103" s="10"/>
      <c r="L103" s="10"/>
      <c r="M103" s="10"/>
      <c r="N103" s="10"/>
      <c r="O103" s="5"/>
    </row>
    <row r="104" spans="1:15" x14ac:dyDescent="0.25">
      <c r="A104" s="25"/>
      <c r="B104" s="5"/>
      <c r="C104" s="5"/>
      <c r="D104" s="5"/>
      <c r="E104" s="5"/>
      <c r="F104" s="5"/>
      <c r="G104" s="5"/>
      <c r="H104" s="5"/>
      <c r="I104" s="5"/>
      <c r="J104" s="5"/>
      <c r="K104" s="10"/>
      <c r="L104" s="10"/>
      <c r="M104" s="10"/>
      <c r="N104" s="10"/>
      <c r="O104" s="5"/>
    </row>
    <row r="105" spans="1:15" x14ac:dyDescent="0.25">
      <c r="A105" s="25"/>
      <c r="B105" s="5"/>
      <c r="C105" s="5"/>
      <c r="D105" s="5"/>
      <c r="E105" s="5"/>
      <c r="F105" s="5"/>
      <c r="G105" s="5"/>
      <c r="H105" s="5"/>
      <c r="I105" s="5"/>
      <c r="J105" s="5"/>
      <c r="K105" s="10"/>
      <c r="L105" s="10"/>
      <c r="M105" s="10"/>
      <c r="N105" s="10"/>
      <c r="O105" s="5"/>
    </row>
    <row r="106" spans="1:15" x14ac:dyDescent="0.25">
      <c r="A106" s="25"/>
      <c r="B106" s="5"/>
      <c r="C106" s="5"/>
      <c r="D106" s="5"/>
      <c r="E106" s="5"/>
      <c r="F106" s="5"/>
      <c r="G106" s="5"/>
      <c r="H106" s="5"/>
      <c r="I106" s="5"/>
      <c r="J106" s="5"/>
      <c r="K106" s="10"/>
      <c r="L106" s="10"/>
      <c r="M106" s="10"/>
      <c r="N106" s="10"/>
      <c r="O106" s="5"/>
    </row>
    <row r="107" spans="1:15" x14ac:dyDescent="0.25">
      <c r="A107" s="25"/>
      <c r="B107" s="5"/>
      <c r="C107" s="5"/>
      <c r="D107" s="5"/>
      <c r="E107" s="5"/>
      <c r="F107" s="5"/>
      <c r="G107" s="5"/>
      <c r="H107" s="5"/>
      <c r="I107" s="5"/>
      <c r="J107" s="5"/>
      <c r="K107" s="10"/>
      <c r="L107" s="10"/>
      <c r="M107" s="10"/>
      <c r="N107" s="10"/>
      <c r="O107" s="5"/>
    </row>
    <row r="108" spans="1:15" x14ac:dyDescent="0.25">
      <c r="A108" s="25"/>
      <c r="B108" s="5"/>
      <c r="C108" s="5"/>
      <c r="D108" s="5"/>
      <c r="E108" s="5"/>
      <c r="F108" s="5"/>
      <c r="G108" s="5"/>
      <c r="H108" s="5"/>
      <c r="I108" s="5"/>
      <c r="J108" s="5"/>
      <c r="K108" s="10"/>
      <c r="L108" s="10"/>
      <c r="M108" s="10"/>
      <c r="N108" s="10"/>
      <c r="O108" s="5"/>
    </row>
    <row r="109" spans="1:15" x14ac:dyDescent="0.25">
      <c r="A109" s="25"/>
      <c r="B109" s="5"/>
      <c r="C109" s="5"/>
      <c r="D109" s="5"/>
      <c r="E109" s="5"/>
      <c r="F109" s="5"/>
      <c r="G109" s="5"/>
      <c r="H109" s="5"/>
      <c r="I109" s="5"/>
      <c r="J109" s="5"/>
      <c r="K109" s="10"/>
      <c r="L109" s="10"/>
      <c r="M109" s="10"/>
      <c r="N109" s="10"/>
      <c r="O109" s="5"/>
    </row>
    <row r="110" spans="1:15" x14ac:dyDescent="0.25">
      <c r="A110" s="25"/>
      <c r="B110" s="5"/>
      <c r="C110" s="5"/>
      <c r="D110" s="5"/>
      <c r="E110" s="5"/>
      <c r="F110" s="5"/>
      <c r="G110" s="5"/>
      <c r="H110" s="5"/>
      <c r="I110" s="5"/>
      <c r="J110" s="5"/>
      <c r="K110" s="10"/>
      <c r="L110" s="10"/>
      <c r="M110" s="10"/>
      <c r="N110" s="10"/>
      <c r="O110" s="5"/>
    </row>
    <row r="111" spans="1:15" x14ac:dyDescent="0.25">
      <c r="A111" s="25"/>
      <c r="B111" s="5"/>
      <c r="C111" s="5"/>
      <c r="D111" s="5"/>
      <c r="E111" s="5"/>
      <c r="F111" s="5"/>
      <c r="G111" s="5"/>
      <c r="H111" s="5"/>
      <c r="I111" s="5"/>
      <c r="J111" s="5"/>
      <c r="K111" s="10"/>
      <c r="L111" s="10"/>
      <c r="M111" s="10"/>
      <c r="N111" s="10"/>
      <c r="O111" s="5"/>
    </row>
    <row r="112" spans="1:15" x14ac:dyDescent="0.25">
      <c r="A112" s="25"/>
      <c r="B112" s="5"/>
      <c r="C112" s="5"/>
      <c r="D112" s="5"/>
      <c r="E112" s="5"/>
      <c r="F112" s="5"/>
      <c r="G112" s="5"/>
      <c r="H112" s="5"/>
      <c r="I112" s="5"/>
      <c r="J112" s="5"/>
      <c r="K112" s="10"/>
      <c r="L112" s="10"/>
      <c r="M112" s="10"/>
      <c r="N112" s="10"/>
      <c r="O112" s="5"/>
    </row>
    <row r="113" spans="1:15" x14ac:dyDescent="0.25">
      <c r="A113" s="25"/>
      <c r="B113" s="5"/>
      <c r="C113" s="5"/>
      <c r="D113" s="5"/>
      <c r="E113" s="5"/>
      <c r="F113" s="5"/>
      <c r="G113" s="5"/>
      <c r="H113" s="5"/>
      <c r="I113" s="5"/>
      <c r="J113" s="5"/>
      <c r="K113" s="10"/>
      <c r="L113" s="10"/>
      <c r="M113" s="10"/>
      <c r="N113" s="10"/>
      <c r="O113" s="5"/>
    </row>
    <row r="114" spans="1:15" x14ac:dyDescent="0.25">
      <c r="A114" s="25"/>
      <c r="B114" s="5"/>
      <c r="C114" s="5"/>
      <c r="D114" s="5"/>
      <c r="E114" s="5"/>
      <c r="F114" s="5"/>
      <c r="G114" s="5"/>
      <c r="H114" s="5"/>
      <c r="I114" s="5"/>
      <c r="J114" s="5"/>
      <c r="K114" s="10"/>
      <c r="L114" s="10"/>
      <c r="M114" s="10"/>
      <c r="N114" s="10"/>
      <c r="O114" s="5"/>
    </row>
    <row r="115" spans="1:15" x14ac:dyDescent="0.25">
      <c r="A115" s="25"/>
      <c r="B115" s="5"/>
      <c r="C115" s="5"/>
      <c r="D115" s="5"/>
      <c r="E115" s="5"/>
      <c r="F115" s="5"/>
      <c r="G115" s="5"/>
      <c r="H115" s="5"/>
      <c r="I115" s="5"/>
      <c r="J115" s="5"/>
      <c r="K115" s="10"/>
      <c r="L115" s="10"/>
      <c r="M115" s="10"/>
      <c r="N115" s="10"/>
      <c r="O115" s="5"/>
    </row>
    <row r="116" spans="1:15" x14ac:dyDescent="0.25">
      <c r="A116" s="25"/>
      <c r="B116" s="5"/>
      <c r="C116" s="5"/>
      <c r="D116" s="5"/>
      <c r="E116" s="5"/>
      <c r="F116" s="5"/>
      <c r="G116" s="5"/>
      <c r="H116" s="5"/>
      <c r="I116" s="5"/>
      <c r="J116" s="5"/>
      <c r="K116" s="10"/>
      <c r="L116" s="10"/>
      <c r="M116" s="10"/>
      <c r="N116" s="10"/>
      <c r="O116" s="5"/>
    </row>
    <row r="117" spans="1:15" x14ac:dyDescent="0.25">
      <c r="A117" s="25"/>
      <c r="B117" s="5"/>
      <c r="C117" s="5"/>
      <c r="D117" s="5"/>
      <c r="E117" s="5"/>
      <c r="F117" s="5"/>
      <c r="G117" s="5"/>
      <c r="H117" s="5"/>
      <c r="I117" s="5"/>
      <c r="J117" s="5"/>
      <c r="K117" s="10"/>
      <c r="L117" s="10"/>
      <c r="M117" s="10"/>
      <c r="N117" s="10"/>
      <c r="O117" s="5"/>
    </row>
    <row r="118" spans="1:15" x14ac:dyDescent="0.25">
      <c r="A118" s="25"/>
      <c r="B118" s="5"/>
      <c r="C118" s="5"/>
      <c r="D118" s="5"/>
      <c r="E118" s="5"/>
      <c r="F118" s="5"/>
      <c r="G118" s="5"/>
      <c r="H118" s="5"/>
      <c r="I118" s="5"/>
      <c r="J118" s="5"/>
      <c r="K118" s="10"/>
      <c r="L118" s="10"/>
      <c r="M118" s="10"/>
      <c r="N118" s="10"/>
      <c r="O118" s="5"/>
    </row>
    <row r="119" spans="1:15" x14ac:dyDescent="0.25">
      <c r="A119" s="25"/>
      <c r="B119" s="5"/>
      <c r="C119" s="5"/>
      <c r="D119" s="5"/>
      <c r="E119" s="5"/>
      <c r="F119" s="5"/>
      <c r="G119" s="5"/>
      <c r="H119" s="5"/>
      <c r="I119" s="5"/>
      <c r="J119" s="5"/>
      <c r="K119" s="10"/>
      <c r="L119" s="10"/>
      <c r="M119" s="10"/>
      <c r="N119" s="10"/>
      <c r="O119" s="5"/>
    </row>
    <row r="120" spans="1:15" x14ac:dyDescent="0.25">
      <c r="A120" s="25"/>
      <c r="B120" s="5"/>
      <c r="C120" s="5"/>
      <c r="D120" s="5"/>
      <c r="E120" s="5"/>
      <c r="F120" s="5"/>
      <c r="G120" s="5"/>
      <c r="H120" s="5"/>
      <c r="I120" s="5"/>
      <c r="J120" s="5"/>
      <c r="K120" s="10"/>
      <c r="L120" s="10"/>
      <c r="M120" s="10"/>
      <c r="N120" s="10"/>
      <c r="O120" s="5"/>
    </row>
    <row r="121" spans="1:15" x14ac:dyDescent="0.25">
      <c r="A121" s="25"/>
      <c r="B121" s="5"/>
      <c r="C121" s="5"/>
      <c r="D121" s="5"/>
      <c r="E121" s="5"/>
      <c r="F121" s="5"/>
      <c r="G121" s="5"/>
      <c r="H121" s="5"/>
      <c r="I121" s="5"/>
      <c r="J121" s="5"/>
      <c r="K121" s="10"/>
      <c r="L121" s="10"/>
      <c r="M121" s="10"/>
      <c r="N121" s="10"/>
      <c r="O121" s="5"/>
    </row>
    <row r="122" spans="1:15" x14ac:dyDescent="0.25">
      <c r="A122" s="25"/>
      <c r="B122" s="5"/>
      <c r="C122" s="5"/>
      <c r="D122" s="5"/>
      <c r="E122" s="5"/>
      <c r="F122" s="5"/>
      <c r="G122" s="5"/>
      <c r="H122" s="5"/>
      <c r="I122" s="5"/>
      <c r="J122" s="5"/>
      <c r="K122" s="10"/>
      <c r="L122" s="10"/>
      <c r="M122" s="10"/>
      <c r="N122" s="10"/>
      <c r="O122" s="5"/>
    </row>
    <row r="123" spans="1:15" x14ac:dyDescent="0.25">
      <c r="A123" s="25"/>
      <c r="B123" s="5"/>
      <c r="C123" s="5"/>
      <c r="D123" s="5"/>
      <c r="E123" s="5"/>
      <c r="F123" s="5"/>
      <c r="G123" s="5"/>
      <c r="H123" s="5"/>
      <c r="I123" s="5"/>
      <c r="J123" s="5"/>
      <c r="K123" s="10"/>
      <c r="L123" s="10"/>
      <c r="M123" s="10"/>
      <c r="N123" s="10"/>
      <c r="O123" s="5"/>
    </row>
    <row r="124" spans="1:15" x14ac:dyDescent="0.25">
      <c r="A124" s="25"/>
      <c r="B124" s="5"/>
      <c r="C124" s="5"/>
      <c r="D124" s="5"/>
      <c r="E124" s="5"/>
      <c r="F124" s="5"/>
      <c r="G124" s="5"/>
      <c r="H124" s="5"/>
      <c r="I124" s="5"/>
      <c r="J124" s="5"/>
      <c r="K124" s="10"/>
      <c r="L124" s="10"/>
      <c r="M124" s="10"/>
      <c r="N124" s="10"/>
      <c r="O124" s="5"/>
    </row>
    <row r="125" spans="1:15" x14ac:dyDescent="0.25">
      <c r="A125" s="25"/>
      <c r="B125" s="5"/>
      <c r="C125" s="5"/>
      <c r="D125" s="5"/>
      <c r="E125" s="5"/>
      <c r="F125" s="5"/>
      <c r="G125" s="5"/>
      <c r="H125" s="5"/>
      <c r="I125" s="5"/>
      <c r="J125" s="5"/>
      <c r="K125" s="10"/>
      <c r="L125" s="10"/>
      <c r="M125" s="10"/>
      <c r="N125" s="10"/>
      <c r="O125" s="5"/>
    </row>
    <row r="126" spans="1:15" x14ac:dyDescent="0.25">
      <c r="A126" s="25"/>
      <c r="B126" s="5"/>
      <c r="C126" s="5"/>
      <c r="D126" s="5"/>
      <c r="E126" s="5"/>
      <c r="F126" s="5"/>
      <c r="G126" s="5"/>
      <c r="H126" s="5"/>
      <c r="I126" s="5"/>
      <c r="J126" s="5"/>
      <c r="K126" s="10"/>
      <c r="L126" s="10"/>
      <c r="M126" s="10"/>
      <c r="N126" s="10"/>
      <c r="O126" s="5"/>
    </row>
    <row r="127" spans="1:15" x14ac:dyDescent="0.25">
      <c r="A127" s="25"/>
      <c r="B127" s="5"/>
      <c r="C127" s="5"/>
      <c r="D127" s="5"/>
      <c r="E127" s="5"/>
      <c r="F127" s="5"/>
      <c r="G127" s="5"/>
      <c r="H127" s="5"/>
      <c r="I127" s="5"/>
      <c r="J127" s="5"/>
      <c r="K127" s="10"/>
      <c r="L127" s="10"/>
      <c r="M127" s="10"/>
      <c r="N127" s="10"/>
      <c r="O127" s="5"/>
    </row>
    <row r="128" spans="1:15" x14ac:dyDescent="0.25">
      <c r="A128" s="25"/>
      <c r="B128" s="5"/>
      <c r="C128" s="5"/>
      <c r="D128" s="5"/>
      <c r="E128" s="5"/>
      <c r="F128" s="5"/>
      <c r="G128" s="5"/>
      <c r="H128" s="5"/>
      <c r="I128" s="5"/>
      <c r="J128" s="5"/>
      <c r="K128" s="10"/>
      <c r="L128" s="10"/>
      <c r="M128" s="10"/>
      <c r="N128" s="10"/>
      <c r="O128" s="5"/>
    </row>
    <row r="129" spans="1:15" x14ac:dyDescent="0.25">
      <c r="A129" s="25"/>
      <c r="B129" s="5"/>
      <c r="C129" s="5"/>
      <c r="D129" s="5"/>
      <c r="E129" s="5"/>
      <c r="F129" s="5"/>
      <c r="G129" s="5"/>
      <c r="H129" s="5"/>
      <c r="I129" s="5"/>
      <c r="J129" s="5"/>
      <c r="K129" s="10"/>
      <c r="L129" s="10"/>
      <c r="M129" s="10"/>
      <c r="N129" s="10"/>
      <c r="O129" s="5"/>
    </row>
    <row r="130" spans="1:15" x14ac:dyDescent="0.25">
      <c r="A130" s="25"/>
      <c r="B130" s="5"/>
      <c r="C130" s="5"/>
      <c r="D130" s="5"/>
      <c r="E130" s="5"/>
      <c r="F130" s="5"/>
      <c r="G130" s="5"/>
      <c r="H130" s="5"/>
      <c r="I130" s="5"/>
      <c r="J130" s="5"/>
      <c r="K130" s="10"/>
      <c r="L130" s="10"/>
      <c r="M130" s="10"/>
      <c r="N130" s="10"/>
      <c r="O130" s="5"/>
    </row>
    <row r="131" spans="1:15" x14ac:dyDescent="0.25">
      <c r="A131" s="25"/>
      <c r="B131" s="5"/>
      <c r="C131" s="5"/>
      <c r="D131" s="5"/>
      <c r="E131" s="5"/>
      <c r="F131" s="5"/>
      <c r="G131" s="5"/>
      <c r="H131" s="5"/>
      <c r="I131" s="5"/>
      <c r="J131" s="5"/>
      <c r="K131" s="10"/>
      <c r="L131" s="10"/>
      <c r="M131" s="10"/>
      <c r="N131" s="10"/>
      <c r="O131" s="5"/>
    </row>
    <row r="132" spans="1:15" x14ac:dyDescent="0.25">
      <c r="A132" s="25"/>
      <c r="B132" s="5"/>
      <c r="C132" s="5"/>
      <c r="D132" s="5"/>
      <c r="E132" s="5"/>
      <c r="F132" s="5"/>
      <c r="G132" s="5"/>
      <c r="H132" s="5"/>
      <c r="I132" s="5"/>
      <c r="J132" s="5"/>
      <c r="K132" s="10"/>
      <c r="L132" s="10"/>
      <c r="M132" s="10"/>
      <c r="N132" s="10"/>
      <c r="O132" s="5"/>
    </row>
    <row r="133" spans="1:15" x14ac:dyDescent="0.25">
      <c r="A133" s="25"/>
      <c r="B133" s="5"/>
      <c r="C133" s="5"/>
      <c r="D133" s="5"/>
      <c r="E133" s="5"/>
      <c r="F133" s="5"/>
      <c r="G133" s="5"/>
      <c r="H133" s="5"/>
      <c r="I133" s="5"/>
      <c r="J133" s="5"/>
      <c r="K133" s="10"/>
      <c r="L133" s="10"/>
      <c r="M133" s="10"/>
      <c r="N133" s="10"/>
      <c r="O133" s="5"/>
    </row>
    <row r="134" spans="1:15" x14ac:dyDescent="0.25">
      <c r="A134" s="25"/>
      <c r="B134" s="5"/>
      <c r="C134" s="5"/>
      <c r="D134" s="5"/>
      <c r="E134" s="5"/>
      <c r="F134" s="5"/>
      <c r="G134" s="5"/>
      <c r="H134" s="5"/>
      <c r="I134" s="5"/>
      <c r="J134" s="5"/>
      <c r="K134" s="10"/>
      <c r="L134" s="10"/>
      <c r="M134" s="10"/>
      <c r="N134" s="10"/>
      <c r="O134" s="5"/>
    </row>
    <row r="135" spans="1:15" x14ac:dyDescent="0.25">
      <c r="A135" s="25"/>
      <c r="B135" s="5"/>
      <c r="C135" s="5"/>
      <c r="D135" s="5"/>
      <c r="E135" s="5"/>
      <c r="F135" s="5"/>
      <c r="G135" s="5"/>
      <c r="H135" s="5"/>
      <c r="I135" s="5"/>
      <c r="J135" s="5"/>
      <c r="K135" s="10"/>
      <c r="L135" s="10"/>
      <c r="M135" s="10"/>
      <c r="N135" s="10"/>
      <c r="O135" s="5"/>
    </row>
    <row r="136" spans="1:15" x14ac:dyDescent="0.25">
      <c r="A136" s="25"/>
      <c r="B136" s="5"/>
      <c r="C136" s="5"/>
      <c r="D136" s="5"/>
      <c r="E136" s="5"/>
      <c r="F136" s="5"/>
      <c r="G136" s="5"/>
      <c r="H136" s="5"/>
      <c r="I136" s="5"/>
      <c r="J136" s="5"/>
      <c r="K136" s="10"/>
      <c r="L136" s="10"/>
      <c r="M136" s="10"/>
      <c r="N136" s="10"/>
      <c r="O136" s="5"/>
    </row>
    <row r="137" spans="1:15" x14ac:dyDescent="0.25">
      <c r="A137" s="25"/>
      <c r="B137" s="5"/>
      <c r="C137" s="5"/>
      <c r="D137" s="5"/>
      <c r="E137" s="5"/>
      <c r="F137" s="5"/>
      <c r="G137" s="5"/>
      <c r="H137" s="5"/>
      <c r="I137" s="5"/>
      <c r="J137" s="5"/>
      <c r="K137" s="10"/>
      <c r="L137" s="10"/>
      <c r="M137" s="10"/>
      <c r="N137" s="10"/>
      <c r="O137" s="5"/>
    </row>
    <row r="138" spans="1:15" x14ac:dyDescent="0.25">
      <c r="A138" s="25"/>
      <c r="B138" s="5"/>
      <c r="C138" s="5"/>
      <c r="D138" s="5"/>
      <c r="E138" s="5"/>
      <c r="F138" s="5"/>
      <c r="G138" s="5"/>
      <c r="H138" s="5"/>
      <c r="I138" s="5"/>
      <c r="J138" s="5"/>
      <c r="K138" s="10"/>
      <c r="L138" s="10"/>
      <c r="M138" s="10"/>
      <c r="N138" s="10"/>
      <c r="O138" s="5"/>
    </row>
    <row r="139" spans="1:15" x14ac:dyDescent="0.25">
      <c r="A139" s="25"/>
      <c r="B139" s="5"/>
      <c r="C139" s="5"/>
      <c r="D139" s="5"/>
      <c r="E139" s="5"/>
      <c r="F139" s="5"/>
      <c r="G139" s="5"/>
      <c r="H139" s="5"/>
      <c r="I139" s="5"/>
      <c r="J139" s="5"/>
      <c r="K139" s="10"/>
      <c r="L139" s="10"/>
      <c r="M139" s="10"/>
      <c r="N139" s="10"/>
      <c r="O139" s="5"/>
    </row>
    <row r="140" spans="1:15" x14ac:dyDescent="0.25">
      <c r="A140" s="25"/>
      <c r="B140" s="5"/>
      <c r="C140" s="5"/>
      <c r="D140" s="5"/>
      <c r="E140" s="5"/>
      <c r="F140" s="5"/>
      <c r="G140" s="5"/>
      <c r="H140" s="5"/>
      <c r="I140" s="5"/>
      <c r="J140" s="5"/>
      <c r="K140" s="10"/>
      <c r="L140" s="10"/>
      <c r="M140" s="10"/>
      <c r="N140" s="10"/>
      <c r="O140" s="5"/>
    </row>
    <row r="141" spans="1:15" x14ac:dyDescent="0.25">
      <c r="A141" s="25"/>
      <c r="B141" s="5"/>
      <c r="C141" s="5"/>
      <c r="D141" s="5"/>
      <c r="E141" s="5"/>
      <c r="F141" s="5"/>
      <c r="G141" s="5"/>
      <c r="H141" s="5"/>
      <c r="I141" s="5"/>
      <c r="J141" s="5"/>
      <c r="K141" s="10"/>
      <c r="L141" s="10"/>
      <c r="M141" s="10"/>
      <c r="N141" s="10"/>
      <c r="O141" s="5"/>
    </row>
    <row r="142" spans="1:15" x14ac:dyDescent="0.25">
      <c r="A142" s="25"/>
      <c r="B142" s="5"/>
      <c r="C142" s="5"/>
      <c r="D142" s="5"/>
      <c r="E142" s="5"/>
      <c r="F142" s="5"/>
      <c r="G142" s="5"/>
      <c r="H142" s="5"/>
      <c r="I142" s="5"/>
      <c r="J142" s="5"/>
      <c r="K142" s="10"/>
      <c r="L142" s="10"/>
      <c r="M142" s="10"/>
      <c r="N142" s="10"/>
      <c r="O142" s="5"/>
    </row>
    <row r="143" spans="1:15" x14ac:dyDescent="0.25">
      <c r="A143" s="25"/>
      <c r="B143" s="5"/>
      <c r="C143" s="5"/>
      <c r="D143" s="5"/>
      <c r="E143" s="5"/>
      <c r="F143" s="5"/>
      <c r="G143" s="5"/>
      <c r="H143" s="5"/>
      <c r="I143" s="5"/>
      <c r="J143" s="5"/>
      <c r="K143" s="10"/>
      <c r="L143" s="10"/>
      <c r="M143" s="10"/>
      <c r="N143" s="10"/>
      <c r="O143" s="5"/>
    </row>
    <row r="144" spans="1:15" x14ac:dyDescent="0.25">
      <c r="A144" s="25"/>
      <c r="B144" s="5"/>
      <c r="C144" s="5"/>
      <c r="D144" s="5"/>
      <c r="E144" s="5"/>
      <c r="F144" s="5"/>
      <c r="G144" s="5"/>
      <c r="H144" s="5"/>
      <c r="I144" s="5"/>
      <c r="J144" s="5"/>
      <c r="K144" s="10"/>
      <c r="L144" s="10"/>
      <c r="M144" s="10"/>
      <c r="N144" s="10"/>
      <c r="O144" s="5"/>
    </row>
    <row r="145" spans="1:15" x14ac:dyDescent="0.25">
      <c r="A145" s="25"/>
      <c r="B145" s="5"/>
      <c r="C145" s="5"/>
      <c r="D145" s="5"/>
      <c r="E145" s="5"/>
      <c r="F145" s="5"/>
      <c r="G145" s="5"/>
      <c r="H145" s="5"/>
      <c r="I145" s="5"/>
      <c r="J145" s="5"/>
      <c r="K145" s="10"/>
      <c r="L145" s="10"/>
      <c r="M145" s="10"/>
      <c r="N145" s="10"/>
      <c r="O145" s="5"/>
    </row>
    <row r="146" spans="1:15" x14ac:dyDescent="0.25">
      <c r="A146" s="25"/>
      <c r="B146" s="5"/>
      <c r="C146" s="5"/>
      <c r="D146" s="5"/>
      <c r="E146" s="5"/>
      <c r="F146" s="5"/>
      <c r="G146" s="5"/>
      <c r="H146" s="5"/>
      <c r="I146" s="5"/>
      <c r="J146" s="5"/>
      <c r="K146" s="10"/>
      <c r="L146" s="10"/>
      <c r="M146" s="10"/>
      <c r="N146" s="10"/>
      <c r="O146" s="5"/>
    </row>
    <row r="147" spans="1:15" x14ac:dyDescent="0.25">
      <c r="A147" s="25"/>
      <c r="B147" s="5"/>
      <c r="C147" s="5"/>
      <c r="D147" s="5"/>
      <c r="E147" s="5"/>
      <c r="F147" s="5"/>
      <c r="G147" s="5"/>
      <c r="H147" s="5"/>
      <c r="I147" s="5"/>
      <c r="J147" s="5"/>
      <c r="K147" s="10"/>
      <c r="L147" s="10"/>
      <c r="M147" s="10"/>
      <c r="N147" s="10"/>
      <c r="O147" s="5"/>
    </row>
    <row r="148" spans="1:15" x14ac:dyDescent="0.25">
      <c r="A148" s="25"/>
      <c r="B148" s="5"/>
      <c r="C148" s="5"/>
      <c r="D148" s="5"/>
      <c r="E148" s="5"/>
      <c r="F148" s="5"/>
      <c r="G148" s="5"/>
      <c r="H148" s="5"/>
      <c r="I148" s="5"/>
      <c r="J148" s="5"/>
      <c r="K148" s="10"/>
      <c r="L148" s="10"/>
      <c r="M148" s="10"/>
      <c r="N148" s="10"/>
      <c r="O148" s="5"/>
    </row>
    <row r="149" spans="1:15" x14ac:dyDescent="0.25">
      <c r="A149" s="25"/>
      <c r="B149" s="5"/>
      <c r="C149" s="5"/>
      <c r="D149" s="5"/>
      <c r="E149" s="5"/>
      <c r="F149" s="5"/>
      <c r="G149" s="5"/>
      <c r="H149" s="5"/>
      <c r="I149" s="5"/>
      <c r="J149" s="5"/>
      <c r="K149" s="10"/>
      <c r="L149" s="10"/>
      <c r="M149" s="10"/>
      <c r="N149" s="10"/>
      <c r="O149" s="5"/>
    </row>
    <row r="150" spans="1:15" x14ac:dyDescent="0.25">
      <c r="A150" s="25"/>
      <c r="B150" s="5"/>
      <c r="C150" s="5"/>
      <c r="D150" s="5"/>
      <c r="E150" s="5"/>
      <c r="F150" s="5"/>
      <c r="G150" s="5"/>
      <c r="H150" s="5"/>
      <c r="I150" s="5"/>
      <c r="J150" s="5"/>
      <c r="K150" s="10"/>
      <c r="L150" s="10"/>
      <c r="M150" s="10"/>
      <c r="N150" s="10"/>
      <c r="O150" s="5"/>
    </row>
    <row r="151" spans="1:15" x14ac:dyDescent="0.25">
      <c r="A151" s="25"/>
      <c r="B151" s="5"/>
      <c r="C151" s="5"/>
      <c r="D151" s="5"/>
      <c r="E151" s="5"/>
      <c r="F151" s="5"/>
      <c r="G151" s="5"/>
      <c r="H151" s="5"/>
      <c r="I151" s="5"/>
      <c r="J151" s="5"/>
      <c r="K151" s="10"/>
      <c r="L151" s="10"/>
      <c r="M151" s="10"/>
      <c r="N151" s="10"/>
      <c r="O151" s="5"/>
    </row>
    <row r="152" spans="1:15" x14ac:dyDescent="0.25">
      <c r="A152" s="25"/>
      <c r="B152" s="5"/>
      <c r="C152" s="5"/>
      <c r="D152" s="5"/>
      <c r="E152" s="5"/>
      <c r="F152" s="5"/>
      <c r="G152" s="5"/>
      <c r="H152" s="5"/>
      <c r="I152" s="5"/>
      <c r="J152" s="5"/>
      <c r="K152" s="10"/>
      <c r="L152" s="10"/>
      <c r="M152" s="10"/>
      <c r="N152" s="10"/>
      <c r="O152" s="5"/>
    </row>
    <row r="153" spans="1:15" x14ac:dyDescent="0.25">
      <c r="A153" s="25"/>
      <c r="B153" s="5"/>
      <c r="C153" s="5"/>
      <c r="D153" s="5"/>
      <c r="E153" s="5"/>
      <c r="F153" s="5"/>
      <c r="G153" s="5"/>
      <c r="H153" s="5"/>
      <c r="I153" s="5"/>
      <c r="J153" s="5"/>
      <c r="K153" s="10"/>
      <c r="L153" s="10"/>
      <c r="M153" s="10"/>
      <c r="N153" s="10"/>
      <c r="O153" s="5"/>
    </row>
    <row r="154" spans="1:15" x14ac:dyDescent="0.25">
      <c r="A154" s="25"/>
      <c r="B154" s="5"/>
      <c r="C154" s="5"/>
      <c r="D154" s="5"/>
      <c r="E154" s="5"/>
      <c r="F154" s="5"/>
      <c r="G154" s="5"/>
      <c r="H154" s="5"/>
      <c r="I154" s="5"/>
      <c r="J154" s="5"/>
      <c r="K154" s="10"/>
      <c r="L154" s="10"/>
      <c r="M154" s="10"/>
      <c r="N154" s="10"/>
      <c r="O154" s="5"/>
    </row>
    <row r="155" spans="1:15" x14ac:dyDescent="0.25">
      <c r="A155" s="25"/>
      <c r="B155" s="5"/>
      <c r="C155" s="5"/>
      <c r="D155" s="5"/>
      <c r="E155" s="5"/>
      <c r="F155" s="5"/>
      <c r="G155" s="5"/>
      <c r="H155" s="5"/>
      <c r="I155" s="5"/>
      <c r="J155" s="5"/>
      <c r="K155" s="10"/>
      <c r="L155" s="10"/>
      <c r="M155" s="10"/>
      <c r="N155" s="10"/>
      <c r="O155" s="5"/>
    </row>
    <row r="156" spans="1:15" x14ac:dyDescent="0.25">
      <c r="A156" s="25"/>
      <c r="B156" s="5"/>
      <c r="C156" s="5"/>
      <c r="D156" s="5"/>
      <c r="E156" s="5"/>
      <c r="F156" s="5"/>
      <c r="G156" s="5"/>
      <c r="H156" s="5"/>
      <c r="I156" s="5"/>
      <c r="J156" s="5"/>
      <c r="K156" s="10"/>
      <c r="L156" s="10"/>
      <c r="M156" s="10"/>
      <c r="N156" s="10"/>
      <c r="O156" s="5"/>
    </row>
    <row r="157" spans="1:15" x14ac:dyDescent="0.25">
      <c r="A157" s="25"/>
      <c r="B157" s="5"/>
      <c r="C157" s="5"/>
      <c r="D157" s="5"/>
      <c r="E157" s="5"/>
      <c r="F157" s="5"/>
      <c r="G157" s="5"/>
      <c r="H157" s="5"/>
      <c r="I157" s="5"/>
      <c r="J157" s="5"/>
      <c r="K157" s="10"/>
      <c r="L157" s="10"/>
      <c r="M157" s="10"/>
      <c r="N157" s="10"/>
      <c r="O157" s="5"/>
    </row>
    <row r="158" spans="1:15" x14ac:dyDescent="0.25">
      <c r="A158" s="25"/>
      <c r="B158" s="5"/>
      <c r="C158" s="5"/>
      <c r="D158" s="5"/>
      <c r="E158" s="5"/>
      <c r="F158" s="5"/>
      <c r="G158" s="5"/>
      <c r="H158" s="5"/>
      <c r="I158" s="5"/>
      <c r="J158" s="5"/>
      <c r="K158" s="10"/>
      <c r="L158" s="10"/>
      <c r="M158" s="10"/>
      <c r="N158" s="10"/>
      <c r="O158" s="5"/>
    </row>
    <row r="159" spans="1:15" x14ac:dyDescent="0.25">
      <c r="A159" s="25"/>
      <c r="B159" s="5"/>
      <c r="C159" s="5"/>
      <c r="D159" s="5"/>
      <c r="E159" s="5"/>
      <c r="F159" s="5"/>
      <c r="G159" s="5"/>
      <c r="H159" s="5"/>
      <c r="I159" s="5"/>
      <c r="J159" s="5"/>
      <c r="K159" s="10"/>
      <c r="L159" s="10"/>
      <c r="M159" s="10"/>
      <c r="N159" s="10"/>
      <c r="O159" s="5"/>
    </row>
    <row r="160" spans="1:15" x14ac:dyDescent="0.25">
      <c r="A160" s="25"/>
      <c r="B160" s="5"/>
      <c r="C160" s="5"/>
      <c r="D160" s="5"/>
      <c r="E160" s="5"/>
      <c r="F160" s="5"/>
      <c r="G160" s="5"/>
      <c r="H160" s="5"/>
      <c r="I160" s="5"/>
      <c r="J160" s="5"/>
      <c r="K160" s="10"/>
      <c r="L160" s="10"/>
      <c r="M160" s="10"/>
      <c r="N160" s="10"/>
      <c r="O160" s="5"/>
    </row>
    <row r="161" spans="1:15" x14ac:dyDescent="0.25">
      <c r="A161" s="25"/>
      <c r="B161" s="5"/>
      <c r="C161" s="5"/>
      <c r="D161" s="5"/>
      <c r="E161" s="5"/>
      <c r="F161" s="5"/>
      <c r="G161" s="5"/>
      <c r="H161" s="5"/>
      <c r="I161" s="5"/>
      <c r="J161" s="5"/>
      <c r="K161" s="10"/>
      <c r="L161" s="10"/>
      <c r="M161" s="10"/>
      <c r="N161" s="10"/>
      <c r="O161" s="5"/>
    </row>
    <row r="162" spans="1:15" x14ac:dyDescent="0.25">
      <c r="A162" s="25"/>
      <c r="B162" s="5"/>
      <c r="C162" s="5"/>
      <c r="D162" s="5"/>
      <c r="E162" s="5"/>
      <c r="F162" s="5"/>
      <c r="G162" s="5"/>
      <c r="H162" s="5"/>
      <c r="I162" s="5"/>
      <c r="J162" s="5"/>
      <c r="K162" s="10"/>
      <c r="L162" s="10"/>
      <c r="M162" s="10"/>
      <c r="N162" s="10"/>
      <c r="O162" s="5"/>
    </row>
    <row r="163" spans="1:15" x14ac:dyDescent="0.25">
      <c r="A163" s="25"/>
      <c r="B163" s="5"/>
      <c r="C163" s="5"/>
      <c r="D163" s="5"/>
      <c r="E163" s="5"/>
      <c r="F163" s="5"/>
      <c r="G163" s="5"/>
      <c r="H163" s="5"/>
      <c r="I163" s="5"/>
      <c r="J163" s="5"/>
      <c r="K163" s="10"/>
      <c r="L163" s="10"/>
      <c r="M163" s="10"/>
      <c r="N163" s="10"/>
      <c r="O163" s="5"/>
    </row>
    <row r="164" spans="1:15" x14ac:dyDescent="0.25">
      <c r="A164" s="25"/>
      <c r="B164" s="5"/>
      <c r="C164" s="5"/>
      <c r="D164" s="5"/>
      <c r="E164" s="5"/>
      <c r="F164" s="5"/>
      <c r="G164" s="5"/>
      <c r="H164" s="5"/>
      <c r="I164" s="5"/>
      <c r="J164" s="5"/>
      <c r="K164" s="10"/>
      <c r="L164" s="10"/>
      <c r="M164" s="10"/>
      <c r="N164" s="10"/>
      <c r="O164" s="5"/>
    </row>
    <row r="165" spans="1:15" x14ac:dyDescent="0.25">
      <c r="A165" s="25"/>
      <c r="B165" s="5"/>
      <c r="C165" s="5"/>
      <c r="D165" s="5"/>
      <c r="E165" s="5"/>
      <c r="F165" s="5"/>
      <c r="G165" s="5"/>
      <c r="H165" s="5"/>
      <c r="I165" s="5"/>
      <c r="J165" s="5"/>
      <c r="K165" s="10"/>
      <c r="L165" s="10"/>
      <c r="M165" s="10"/>
      <c r="N165" s="10"/>
      <c r="O165" s="5"/>
    </row>
    <row r="166" spans="1:15" x14ac:dyDescent="0.25">
      <c r="A166" s="25"/>
      <c r="B166" s="5"/>
      <c r="C166" s="5"/>
      <c r="D166" s="5"/>
      <c r="E166" s="5"/>
      <c r="F166" s="5"/>
      <c r="G166" s="5"/>
      <c r="H166" s="5"/>
      <c r="I166" s="5"/>
      <c r="J166" s="5"/>
      <c r="K166" s="10"/>
      <c r="L166" s="10"/>
      <c r="M166" s="10"/>
      <c r="N166" s="10"/>
      <c r="O166" s="5"/>
    </row>
    <row r="167" spans="1:15" x14ac:dyDescent="0.25">
      <c r="A167" s="25"/>
      <c r="B167" s="5"/>
      <c r="C167" s="5"/>
      <c r="D167" s="5"/>
      <c r="E167" s="5"/>
      <c r="F167" s="5"/>
      <c r="G167" s="5"/>
      <c r="H167" s="5"/>
      <c r="I167" s="5"/>
      <c r="J167" s="5"/>
      <c r="K167" s="10"/>
      <c r="L167" s="10"/>
      <c r="M167" s="10"/>
      <c r="N167" s="10"/>
      <c r="O167" s="5"/>
    </row>
    <row r="168" spans="1:15" x14ac:dyDescent="0.25">
      <c r="A168" s="25"/>
      <c r="B168" s="5"/>
      <c r="C168" s="5"/>
      <c r="D168" s="5"/>
      <c r="E168" s="5"/>
      <c r="F168" s="5"/>
      <c r="G168" s="5"/>
      <c r="H168" s="5"/>
      <c r="I168" s="5"/>
      <c r="J168" s="5"/>
      <c r="K168" s="10"/>
      <c r="L168" s="10"/>
      <c r="M168" s="10"/>
      <c r="N168" s="10"/>
      <c r="O168" s="5"/>
    </row>
    <row r="169" spans="1:15" x14ac:dyDescent="0.25">
      <c r="A169" s="25"/>
      <c r="B169" s="5"/>
      <c r="C169" s="5"/>
      <c r="D169" s="5"/>
      <c r="E169" s="5"/>
      <c r="F169" s="5"/>
      <c r="G169" s="5"/>
      <c r="H169" s="5"/>
      <c r="I169" s="5"/>
      <c r="J169" s="5"/>
      <c r="K169" s="10"/>
      <c r="L169" s="10"/>
      <c r="M169" s="10"/>
      <c r="N169" s="10"/>
      <c r="O169" s="5"/>
    </row>
    <row r="170" spans="1:15" x14ac:dyDescent="0.25">
      <c r="A170" s="25"/>
      <c r="B170" s="5"/>
      <c r="C170" s="5"/>
      <c r="D170" s="5"/>
      <c r="E170" s="5"/>
      <c r="F170" s="5"/>
      <c r="G170" s="5"/>
      <c r="H170" s="5"/>
      <c r="I170" s="5"/>
      <c r="J170" s="5"/>
      <c r="K170" s="10"/>
      <c r="L170" s="10"/>
      <c r="M170" s="10"/>
      <c r="N170" s="10"/>
      <c r="O170" s="5"/>
    </row>
    <row r="171" spans="1:15" x14ac:dyDescent="0.25">
      <c r="A171" s="25"/>
      <c r="B171" s="5"/>
      <c r="C171" s="5"/>
      <c r="D171" s="5"/>
      <c r="E171" s="5"/>
      <c r="F171" s="5"/>
      <c r="G171" s="5"/>
      <c r="H171" s="5"/>
      <c r="I171" s="5"/>
      <c r="J171" s="5"/>
      <c r="K171" s="10"/>
      <c r="L171" s="10"/>
      <c r="M171" s="10"/>
      <c r="N171" s="10"/>
      <c r="O171" s="5"/>
    </row>
    <row r="172" spans="1:15" x14ac:dyDescent="0.25">
      <c r="A172" s="25"/>
      <c r="B172" s="5"/>
      <c r="C172" s="5"/>
      <c r="D172" s="5"/>
      <c r="E172" s="5"/>
      <c r="F172" s="5"/>
      <c r="G172" s="5"/>
      <c r="H172" s="5"/>
      <c r="I172" s="5"/>
      <c r="J172" s="5"/>
      <c r="K172" s="10"/>
      <c r="L172" s="10"/>
      <c r="M172" s="10"/>
      <c r="N172" s="10"/>
      <c r="O172" s="5"/>
    </row>
    <row r="173" spans="1:15" x14ac:dyDescent="0.25">
      <c r="A173" s="25"/>
      <c r="B173" s="5"/>
      <c r="C173" s="5"/>
      <c r="D173" s="5"/>
      <c r="E173" s="5"/>
      <c r="F173" s="5"/>
      <c r="G173" s="5"/>
      <c r="H173" s="5"/>
      <c r="I173" s="5"/>
      <c r="J173" s="5"/>
      <c r="K173" s="10"/>
      <c r="L173" s="10"/>
      <c r="M173" s="10"/>
      <c r="N173" s="10"/>
      <c r="O173" s="5"/>
    </row>
    <row r="174" spans="1:15" x14ac:dyDescent="0.25">
      <c r="A174" s="25"/>
      <c r="B174" s="5"/>
      <c r="C174" s="5"/>
      <c r="D174" s="5"/>
      <c r="E174" s="5"/>
      <c r="F174" s="5"/>
      <c r="G174" s="5"/>
      <c r="H174" s="5"/>
      <c r="I174" s="5"/>
      <c r="J174" s="5"/>
      <c r="K174" s="10"/>
      <c r="L174" s="10"/>
      <c r="M174" s="10"/>
      <c r="N174" s="10"/>
      <c r="O174" s="5"/>
    </row>
    <row r="175" spans="1:15" x14ac:dyDescent="0.25">
      <c r="A175" s="25"/>
      <c r="B175" s="5"/>
      <c r="C175" s="5"/>
      <c r="D175" s="5"/>
      <c r="E175" s="5"/>
      <c r="F175" s="5"/>
      <c r="G175" s="5"/>
      <c r="H175" s="5"/>
      <c r="I175" s="5"/>
      <c r="J175" s="5"/>
      <c r="K175" s="10"/>
      <c r="L175" s="10"/>
      <c r="M175" s="10"/>
      <c r="N175" s="10"/>
      <c r="O175" s="5"/>
    </row>
    <row r="176" spans="1:15" x14ac:dyDescent="0.25">
      <c r="A176" s="25"/>
      <c r="B176" s="5"/>
      <c r="C176" s="5"/>
      <c r="D176" s="5"/>
      <c r="E176" s="5"/>
      <c r="F176" s="5"/>
      <c r="G176" s="5"/>
      <c r="H176" s="5"/>
      <c r="I176" s="5"/>
      <c r="J176" s="5"/>
      <c r="K176" s="10"/>
      <c r="L176" s="10"/>
      <c r="M176" s="10"/>
      <c r="N176" s="10"/>
      <c r="O176" s="5"/>
    </row>
    <row r="177" spans="1:15" x14ac:dyDescent="0.25">
      <c r="A177" s="25"/>
      <c r="B177" s="5"/>
      <c r="C177" s="5"/>
      <c r="D177" s="5"/>
      <c r="E177" s="5"/>
      <c r="F177" s="5"/>
      <c r="G177" s="5"/>
      <c r="H177" s="5"/>
      <c r="I177" s="5"/>
      <c r="J177" s="5"/>
      <c r="K177" s="10"/>
      <c r="L177" s="10"/>
      <c r="M177" s="10"/>
      <c r="N177" s="10"/>
      <c r="O177" s="5"/>
    </row>
    <row r="178" spans="1:15" x14ac:dyDescent="0.25">
      <c r="A178" s="25"/>
      <c r="B178" s="5"/>
      <c r="C178" s="5"/>
      <c r="D178" s="5"/>
      <c r="E178" s="5"/>
      <c r="F178" s="5"/>
      <c r="G178" s="5"/>
      <c r="H178" s="5"/>
      <c r="I178" s="5"/>
      <c r="J178" s="5"/>
      <c r="K178" s="10"/>
      <c r="L178" s="10"/>
      <c r="M178" s="10"/>
      <c r="N178" s="10"/>
      <c r="O178" s="5"/>
    </row>
    <row r="179" spans="1:15" x14ac:dyDescent="0.25">
      <c r="A179" s="25"/>
      <c r="B179" s="5"/>
      <c r="C179" s="5"/>
      <c r="D179" s="5"/>
      <c r="E179" s="5"/>
      <c r="F179" s="5"/>
      <c r="G179" s="5"/>
      <c r="H179" s="5"/>
      <c r="I179" s="5"/>
      <c r="J179" s="5"/>
      <c r="K179" s="10"/>
      <c r="L179" s="10"/>
      <c r="M179" s="10"/>
      <c r="N179" s="10"/>
      <c r="O179" s="5"/>
    </row>
    <row r="180" spans="1:15" x14ac:dyDescent="0.25">
      <c r="A180" s="25"/>
      <c r="B180" s="5"/>
      <c r="C180" s="5"/>
      <c r="D180" s="5"/>
      <c r="E180" s="5"/>
      <c r="F180" s="5"/>
      <c r="G180" s="5"/>
      <c r="H180" s="5"/>
      <c r="I180" s="5"/>
      <c r="J180" s="5"/>
      <c r="K180" s="10"/>
      <c r="L180" s="10"/>
      <c r="M180" s="10"/>
      <c r="N180" s="10"/>
      <c r="O180" s="5"/>
    </row>
    <row r="181" spans="1:15" x14ac:dyDescent="0.25">
      <c r="A181" s="25"/>
      <c r="B181" s="5"/>
      <c r="C181" s="5"/>
      <c r="D181" s="5"/>
      <c r="E181" s="5"/>
      <c r="F181" s="5"/>
      <c r="G181" s="5"/>
      <c r="H181" s="5"/>
      <c r="I181" s="5"/>
      <c r="J181" s="5"/>
      <c r="K181" s="10"/>
      <c r="L181" s="10"/>
      <c r="M181" s="10"/>
      <c r="N181" s="10"/>
      <c r="O181" s="5"/>
    </row>
    <row r="182" spans="1:15" x14ac:dyDescent="0.25">
      <c r="A182" s="25"/>
      <c r="B182" s="5"/>
      <c r="C182" s="5"/>
      <c r="D182" s="5"/>
      <c r="E182" s="5"/>
      <c r="F182" s="5"/>
      <c r="G182" s="5"/>
      <c r="H182" s="5"/>
      <c r="I182" s="5"/>
      <c r="J182" s="5"/>
      <c r="K182" s="10"/>
      <c r="L182" s="10"/>
      <c r="M182" s="10"/>
      <c r="N182" s="10"/>
      <c r="O182" s="5"/>
    </row>
    <row r="183" spans="1:15" x14ac:dyDescent="0.25">
      <c r="A183" s="25"/>
      <c r="B183" s="5"/>
      <c r="C183" s="5"/>
      <c r="D183" s="5"/>
      <c r="E183" s="5"/>
      <c r="F183" s="5"/>
      <c r="G183" s="5"/>
      <c r="H183" s="5"/>
      <c r="I183" s="5"/>
      <c r="J183" s="5"/>
      <c r="K183" s="10"/>
      <c r="L183" s="10"/>
      <c r="M183" s="10"/>
      <c r="N183" s="10"/>
      <c r="O183" s="5"/>
    </row>
    <row r="184" spans="1:15" x14ac:dyDescent="0.25">
      <c r="A184" s="25"/>
      <c r="B184" s="5"/>
      <c r="C184" s="5"/>
      <c r="D184" s="5"/>
      <c r="E184" s="5"/>
      <c r="F184" s="5"/>
      <c r="G184" s="5"/>
      <c r="H184" s="5"/>
      <c r="I184" s="5"/>
      <c r="J184" s="5"/>
      <c r="K184" s="10"/>
      <c r="L184" s="10"/>
      <c r="M184" s="10"/>
      <c r="N184" s="10"/>
      <c r="O184" s="5"/>
    </row>
    <row r="185" spans="1:15" x14ac:dyDescent="0.25">
      <c r="A185" s="25"/>
      <c r="B185" s="5"/>
      <c r="C185" s="5"/>
      <c r="D185" s="5"/>
      <c r="E185" s="5"/>
      <c r="F185" s="5"/>
      <c r="G185" s="5"/>
      <c r="H185" s="5"/>
      <c r="I185" s="5"/>
      <c r="J185" s="5"/>
      <c r="K185" s="10"/>
      <c r="L185" s="10"/>
      <c r="M185" s="10"/>
      <c r="N185" s="10"/>
      <c r="O185" s="5"/>
    </row>
    <row r="186" spans="1:15" x14ac:dyDescent="0.25">
      <c r="A186" s="25"/>
      <c r="B186" s="5"/>
      <c r="C186" s="5"/>
      <c r="D186" s="5"/>
      <c r="E186" s="5"/>
      <c r="F186" s="5"/>
      <c r="G186" s="5"/>
      <c r="H186" s="5"/>
      <c r="I186" s="5"/>
      <c r="J186" s="5"/>
      <c r="K186" s="10"/>
      <c r="L186" s="10"/>
      <c r="M186" s="10"/>
      <c r="N186" s="10"/>
      <c r="O186" s="5"/>
    </row>
    <row r="187" spans="1:15" x14ac:dyDescent="0.25">
      <c r="A187" s="25"/>
      <c r="B187" s="5"/>
      <c r="C187" s="5"/>
      <c r="D187" s="5"/>
      <c r="E187" s="5"/>
      <c r="F187" s="5"/>
      <c r="G187" s="5"/>
      <c r="H187" s="5"/>
      <c r="I187" s="5"/>
      <c r="J187" s="5"/>
      <c r="K187" s="10"/>
      <c r="L187" s="10"/>
      <c r="M187" s="10"/>
      <c r="N187" s="10"/>
      <c r="O187" s="5"/>
    </row>
    <row r="188" spans="1:15" x14ac:dyDescent="0.25">
      <c r="A188" s="25"/>
      <c r="B188" s="5"/>
      <c r="C188" s="5"/>
      <c r="D188" s="5"/>
      <c r="E188" s="5"/>
      <c r="F188" s="5"/>
      <c r="G188" s="5"/>
      <c r="H188" s="5"/>
      <c r="I188" s="5"/>
      <c r="J188" s="5"/>
      <c r="K188" s="10"/>
      <c r="L188" s="10"/>
      <c r="M188" s="10"/>
      <c r="N188" s="10"/>
      <c r="O188" s="5"/>
    </row>
    <row r="189" spans="1:15" x14ac:dyDescent="0.25">
      <c r="A189" s="25"/>
      <c r="B189" s="5"/>
      <c r="C189" s="5"/>
      <c r="D189" s="5"/>
      <c r="E189" s="5"/>
      <c r="F189" s="5"/>
      <c r="G189" s="5"/>
      <c r="H189" s="5"/>
      <c r="I189" s="5"/>
      <c r="J189" s="5"/>
      <c r="K189" s="10"/>
      <c r="L189" s="10"/>
      <c r="M189" s="10"/>
      <c r="N189" s="10"/>
      <c r="O189" s="5"/>
    </row>
    <row r="190" spans="1:15" x14ac:dyDescent="0.25">
      <c r="A190" s="25"/>
      <c r="B190" s="5"/>
      <c r="C190" s="5"/>
      <c r="D190" s="5"/>
      <c r="E190" s="5"/>
      <c r="F190" s="5"/>
      <c r="G190" s="5"/>
      <c r="H190" s="5"/>
      <c r="I190" s="5"/>
      <c r="J190" s="5"/>
      <c r="K190" s="10"/>
      <c r="L190" s="10"/>
      <c r="M190" s="10"/>
      <c r="N190" s="10"/>
      <c r="O190" s="5"/>
    </row>
    <row r="191" spans="1:15" x14ac:dyDescent="0.25">
      <c r="A191" s="25"/>
      <c r="B191" s="5"/>
      <c r="C191" s="5"/>
      <c r="D191" s="5"/>
      <c r="E191" s="5"/>
      <c r="F191" s="5"/>
      <c r="G191" s="5"/>
      <c r="H191" s="5"/>
      <c r="I191" s="5"/>
      <c r="J191" s="5"/>
      <c r="K191" s="10"/>
      <c r="L191" s="10"/>
      <c r="M191" s="10"/>
      <c r="N191" s="10"/>
      <c r="O191" s="5"/>
    </row>
    <row r="192" spans="1:15" x14ac:dyDescent="0.25">
      <c r="A192" s="25"/>
      <c r="B192" s="5"/>
      <c r="C192" s="5"/>
      <c r="D192" s="5"/>
      <c r="E192" s="5"/>
      <c r="F192" s="5"/>
      <c r="G192" s="5"/>
      <c r="H192" s="5"/>
      <c r="I192" s="5"/>
      <c r="J192" s="5"/>
      <c r="K192" s="10"/>
      <c r="L192" s="10"/>
      <c r="M192" s="10"/>
      <c r="N192" s="10"/>
      <c r="O192" s="5"/>
    </row>
    <row r="193" spans="1:15" x14ac:dyDescent="0.25">
      <c r="A193" s="25"/>
      <c r="B193" s="5"/>
      <c r="C193" s="5"/>
      <c r="D193" s="5"/>
      <c r="E193" s="5"/>
      <c r="F193" s="5"/>
      <c r="G193" s="5"/>
      <c r="H193" s="5"/>
      <c r="I193" s="5"/>
      <c r="J193" s="5"/>
      <c r="K193" s="10"/>
      <c r="L193" s="10"/>
      <c r="M193" s="10"/>
      <c r="N193" s="10"/>
      <c r="O193" s="5"/>
    </row>
    <row r="194" spans="1:15" x14ac:dyDescent="0.25">
      <c r="A194" s="25"/>
      <c r="B194" s="5"/>
      <c r="C194" s="5"/>
      <c r="D194" s="5"/>
      <c r="E194" s="5"/>
      <c r="F194" s="5"/>
      <c r="G194" s="5"/>
      <c r="H194" s="5"/>
      <c r="I194" s="5"/>
      <c r="J194" s="5"/>
      <c r="K194" s="10"/>
      <c r="L194" s="10"/>
      <c r="M194" s="10"/>
      <c r="N194" s="10"/>
      <c r="O194" s="5"/>
    </row>
    <row r="195" spans="1:15" x14ac:dyDescent="0.25">
      <c r="A195" s="25"/>
      <c r="B195" s="5"/>
      <c r="C195" s="5"/>
      <c r="D195" s="5"/>
      <c r="E195" s="5"/>
      <c r="F195" s="5"/>
      <c r="G195" s="5"/>
      <c r="H195" s="5"/>
      <c r="I195" s="5"/>
      <c r="J195" s="5"/>
      <c r="K195" s="10"/>
      <c r="L195" s="10"/>
      <c r="M195" s="10"/>
      <c r="N195" s="10"/>
      <c r="O195" s="5"/>
    </row>
    <row r="196" spans="1:15" x14ac:dyDescent="0.25">
      <c r="A196" s="25"/>
      <c r="B196" s="5"/>
      <c r="C196" s="5"/>
      <c r="D196" s="5"/>
      <c r="E196" s="5"/>
      <c r="F196" s="5"/>
      <c r="G196" s="5"/>
      <c r="H196" s="5"/>
      <c r="I196" s="5"/>
      <c r="J196" s="5"/>
      <c r="K196" s="10"/>
      <c r="L196" s="10"/>
      <c r="M196" s="10"/>
      <c r="N196" s="10"/>
      <c r="O196" s="5"/>
    </row>
    <row r="197" spans="1:15" x14ac:dyDescent="0.25">
      <c r="A197" s="25"/>
      <c r="B197" s="5"/>
      <c r="C197" s="5"/>
      <c r="D197" s="5"/>
      <c r="E197" s="5"/>
      <c r="F197" s="5"/>
      <c r="G197" s="5"/>
      <c r="H197" s="5"/>
      <c r="I197" s="5"/>
      <c r="J197" s="5"/>
      <c r="K197" s="10"/>
      <c r="L197" s="10"/>
      <c r="M197" s="10"/>
      <c r="N197" s="10"/>
      <c r="O197" s="5"/>
    </row>
    <row r="198" spans="1:15" x14ac:dyDescent="0.25">
      <c r="A198" s="25"/>
      <c r="B198" s="5"/>
      <c r="C198" s="5"/>
      <c r="D198" s="5"/>
      <c r="E198" s="5"/>
      <c r="F198" s="5"/>
      <c r="G198" s="5"/>
      <c r="H198" s="5"/>
      <c r="I198" s="5"/>
      <c r="J198" s="5"/>
      <c r="K198" s="10"/>
      <c r="L198" s="10"/>
      <c r="M198" s="10"/>
      <c r="N198" s="10"/>
      <c r="O198" s="5"/>
    </row>
    <row r="199" spans="1:15" x14ac:dyDescent="0.25">
      <c r="A199" s="25"/>
      <c r="B199" s="5"/>
      <c r="C199" s="5"/>
      <c r="D199" s="5"/>
      <c r="E199" s="5"/>
      <c r="F199" s="5"/>
      <c r="G199" s="5"/>
      <c r="H199" s="5"/>
      <c r="I199" s="5"/>
      <c r="J199" s="5"/>
      <c r="K199" s="10"/>
      <c r="L199" s="10"/>
      <c r="M199" s="10"/>
      <c r="N199" s="10"/>
      <c r="O199" s="5"/>
    </row>
    <row r="200" spans="1:15" x14ac:dyDescent="0.25">
      <c r="A200" s="25"/>
      <c r="B200" s="5"/>
      <c r="C200" s="5"/>
      <c r="D200" s="5"/>
      <c r="E200" s="5"/>
      <c r="F200" s="5"/>
      <c r="G200" s="5"/>
      <c r="H200" s="5"/>
      <c r="I200" s="5"/>
      <c r="J200" s="5"/>
      <c r="K200" s="10"/>
      <c r="L200" s="10"/>
      <c r="M200" s="10"/>
      <c r="N200" s="10"/>
      <c r="O200" s="5"/>
    </row>
    <row r="201" spans="1:15" x14ac:dyDescent="0.25">
      <c r="A201" s="25"/>
      <c r="B201" s="5"/>
      <c r="C201" s="5"/>
      <c r="D201" s="5"/>
      <c r="E201" s="5"/>
      <c r="F201" s="5"/>
      <c r="G201" s="5"/>
      <c r="H201" s="5"/>
      <c r="I201" s="5"/>
      <c r="J201" s="5"/>
      <c r="K201" s="10"/>
      <c r="L201" s="10"/>
      <c r="M201" s="10"/>
      <c r="N201" s="10"/>
      <c r="O201" s="5"/>
    </row>
    <row r="202" spans="1:15" x14ac:dyDescent="0.25">
      <c r="A202" s="25"/>
      <c r="B202" s="5"/>
      <c r="C202" s="5"/>
      <c r="D202" s="5"/>
      <c r="E202" s="5"/>
      <c r="F202" s="5"/>
      <c r="G202" s="5"/>
      <c r="H202" s="5"/>
      <c r="I202" s="5"/>
      <c r="J202" s="5"/>
      <c r="K202" s="10"/>
      <c r="L202" s="10"/>
      <c r="M202" s="10"/>
      <c r="N202" s="10"/>
      <c r="O202" s="5"/>
    </row>
    <row r="203" spans="1:15" x14ac:dyDescent="0.25">
      <c r="A203" s="25"/>
      <c r="B203" s="5"/>
      <c r="C203" s="5"/>
      <c r="D203" s="5"/>
      <c r="E203" s="5"/>
      <c r="F203" s="5"/>
      <c r="G203" s="5"/>
      <c r="H203" s="5"/>
      <c r="I203" s="5"/>
      <c r="J203" s="5"/>
      <c r="K203" s="10"/>
      <c r="L203" s="10"/>
      <c r="M203" s="10"/>
      <c r="N203" s="10"/>
      <c r="O203" s="5"/>
    </row>
    <row r="204" spans="1:15" x14ac:dyDescent="0.25">
      <c r="A204" s="25"/>
      <c r="B204" s="5"/>
      <c r="C204" s="5"/>
      <c r="D204" s="5"/>
      <c r="E204" s="5"/>
      <c r="F204" s="5"/>
      <c r="G204" s="5"/>
      <c r="H204" s="5"/>
      <c r="I204" s="5"/>
      <c r="J204" s="5"/>
      <c r="K204" s="10"/>
      <c r="L204" s="10"/>
      <c r="M204" s="10"/>
      <c r="N204" s="10"/>
      <c r="O204" s="5"/>
    </row>
    <row r="205" spans="1:15" x14ac:dyDescent="0.25">
      <c r="A205" s="25"/>
      <c r="B205" s="5"/>
      <c r="C205" s="5"/>
      <c r="D205" s="5"/>
      <c r="E205" s="5"/>
      <c r="F205" s="5"/>
      <c r="G205" s="5"/>
      <c r="H205" s="5"/>
      <c r="I205" s="5"/>
      <c r="J205" s="5"/>
      <c r="K205" s="10"/>
      <c r="L205" s="10"/>
      <c r="M205" s="10"/>
      <c r="N205" s="10"/>
      <c r="O205" s="5"/>
    </row>
    <row r="206" spans="1:15" x14ac:dyDescent="0.25">
      <c r="A206" s="25"/>
      <c r="B206" s="5"/>
      <c r="C206" s="5"/>
      <c r="D206" s="5"/>
      <c r="E206" s="5"/>
      <c r="F206" s="5"/>
      <c r="G206" s="5"/>
      <c r="H206" s="5"/>
      <c r="I206" s="5"/>
      <c r="J206" s="5"/>
      <c r="K206" s="10"/>
      <c r="L206" s="10"/>
      <c r="M206" s="10"/>
      <c r="N206" s="10"/>
      <c r="O206" s="5"/>
    </row>
    <row r="207" spans="1:15" x14ac:dyDescent="0.25">
      <c r="A207" s="25"/>
      <c r="B207" s="5"/>
      <c r="C207" s="5"/>
      <c r="D207" s="5"/>
      <c r="E207" s="5"/>
      <c r="F207" s="5"/>
      <c r="G207" s="5"/>
      <c r="H207" s="5"/>
      <c r="I207" s="5"/>
      <c r="J207" s="5"/>
      <c r="K207" s="10"/>
      <c r="L207" s="10"/>
      <c r="M207" s="10"/>
      <c r="N207" s="10"/>
      <c r="O207" s="5"/>
    </row>
    <row r="208" spans="1:15" x14ac:dyDescent="0.25">
      <c r="A208" s="25"/>
      <c r="B208" s="5"/>
      <c r="C208" s="5"/>
      <c r="D208" s="5"/>
      <c r="E208" s="5"/>
      <c r="F208" s="5"/>
      <c r="G208" s="5"/>
      <c r="H208" s="5"/>
      <c r="I208" s="5"/>
      <c r="J208" s="5"/>
      <c r="K208" s="10"/>
      <c r="L208" s="10"/>
      <c r="M208" s="10"/>
      <c r="N208" s="10"/>
      <c r="O208" s="5"/>
    </row>
    <row r="209" spans="1:15" x14ac:dyDescent="0.25">
      <c r="A209" s="25"/>
      <c r="B209" s="5"/>
      <c r="C209" s="5"/>
      <c r="D209" s="5"/>
      <c r="E209" s="5"/>
      <c r="F209" s="5"/>
      <c r="G209" s="5"/>
      <c r="H209" s="5"/>
      <c r="I209" s="5"/>
      <c r="J209" s="5"/>
      <c r="K209" s="10"/>
      <c r="L209" s="10"/>
      <c r="M209" s="10"/>
      <c r="N209" s="10"/>
      <c r="O209" s="5"/>
    </row>
    <row r="210" spans="1:15" x14ac:dyDescent="0.25">
      <c r="A210" s="25"/>
      <c r="B210" s="5"/>
      <c r="C210" s="5"/>
      <c r="D210" s="5"/>
      <c r="E210" s="5"/>
      <c r="F210" s="5"/>
      <c r="G210" s="5"/>
      <c r="H210" s="5"/>
      <c r="I210" s="5"/>
      <c r="J210" s="5"/>
      <c r="K210" s="10"/>
      <c r="L210" s="10"/>
      <c r="M210" s="10"/>
      <c r="N210" s="10"/>
      <c r="O210" s="5"/>
    </row>
    <row r="211" spans="1:15" x14ac:dyDescent="0.25">
      <c r="A211" s="25"/>
      <c r="B211" s="5"/>
      <c r="C211" s="5"/>
      <c r="D211" s="5"/>
      <c r="E211" s="5"/>
      <c r="F211" s="5"/>
      <c r="G211" s="5"/>
      <c r="H211" s="5"/>
      <c r="I211" s="5"/>
      <c r="J211" s="5"/>
      <c r="K211" s="10"/>
      <c r="L211" s="10"/>
      <c r="M211" s="10"/>
      <c r="N211" s="10"/>
      <c r="O211" s="5"/>
    </row>
    <row r="212" spans="1:15" x14ac:dyDescent="0.25">
      <c r="A212" s="25"/>
      <c r="B212" s="5"/>
      <c r="C212" s="5"/>
      <c r="D212" s="5"/>
      <c r="E212" s="5"/>
      <c r="F212" s="5"/>
      <c r="G212" s="5"/>
      <c r="H212" s="5"/>
      <c r="I212" s="5"/>
      <c r="J212" s="5"/>
      <c r="K212" s="10"/>
      <c r="L212" s="10"/>
      <c r="M212" s="10"/>
      <c r="N212" s="10"/>
      <c r="O212" s="5"/>
    </row>
    <row r="213" spans="1:15" x14ac:dyDescent="0.25">
      <c r="A213" s="25"/>
      <c r="B213" s="5"/>
      <c r="C213" s="5"/>
      <c r="D213" s="5"/>
      <c r="E213" s="5"/>
      <c r="F213" s="5"/>
      <c r="G213" s="5"/>
      <c r="H213" s="5"/>
      <c r="I213" s="5"/>
      <c r="J213" s="5"/>
      <c r="K213" s="10"/>
      <c r="L213" s="10"/>
      <c r="M213" s="10"/>
      <c r="N213" s="10"/>
      <c r="O213" s="5"/>
    </row>
  </sheetData>
  <mergeCells count="64">
    <mergeCell ref="N5:N6"/>
    <mergeCell ref="P5:P6"/>
    <mergeCell ref="F2:H2"/>
    <mergeCell ref="A3:P3"/>
    <mergeCell ref="A4:N4"/>
    <mergeCell ref="A5:A6"/>
    <mergeCell ref="B5:G6"/>
    <mergeCell ref="K5:K6"/>
    <mergeCell ref="L5:M6"/>
    <mergeCell ref="A7:P7"/>
    <mergeCell ref="B8:G8"/>
    <mergeCell ref="L8:M8"/>
    <mergeCell ref="B9:G9"/>
    <mergeCell ref="L9:M9"/>
    <mergeCell ref="B13:G13"/>
    <mergeCell ref="L13:M13"/>
    <mergeCell ref="B14:G14"/>
    <mergeCell ref="L14:M14"/>
    <mergeCell ref="B15:G15"/>
    <mergeCell ref="L15:M15"/>
    <mergeCell ref="B10:G10"/>
    <mergeCell ref="L10:M10"/>
    <mergeCell ref="B11:G11"/>
    <mergeCell ref="L11:M11"/>
    <mergeCell ref="B12:G12"/>
    <mergeCell ref="L12:M12"/>
    <mergeCell ref="B37:M37"/>
    <mergeCell ref="B29:M29"/>
    <mergeCell ref="B17:G17"/>
    <mergeCell ref="B18:G18"/>
    <mergeCell ref="B19:G19"/>
    <mergeCell ref="L17:M17"/>
    <mergeCell ref="L18:M18"/>
    <mergeCell ref="L19:M19"/>
    <mergeCell ref="A23:M23"/>
    <mergeCell ref="A27:M27"/>
    <mergeCell ref="A30:M30"/>
    <mergeCell ref="B32:M32"/>
    <mergeCell ref="A33:M33"/>
    <mergeCell ref="B25:M25"/>
    <mergeCell ref="B31:M31"/>
    <mergeCell ref="B34:M34"/>
    <mergeCell ref="A49:M49"/>
    <mergeCell ref="B38:M38"/>
    <mergeCell ref="A39:M39"/>
    <mergeCell ref="B40:M40"/>
    <mergeCell ref="B47:M47"/>
    <mergeCell ref="B41:M41"/>
    <mergeCell ref="A48:M48"/>
    <mergeCell ref="B45:M45"/>
    <mergeCell ref="A44:P44"/>
    <mergeCell ref="A43:M43"/>
    <mergeCell ref="B46:M46"/>
    <mergeCell ref="A42:M42"/>
    <mergeCell ref="B16:G16"/>
    <mergeCell ref="A36:M36"/>
    <mergeCell ref="A22:P22"/>
    <mergeCell ref="B35:M35"/>
    <mergeCell ref="B28:M28"/>
    <mergeCell ref="B26:M26"/>
    <mergeCell ref="L16:M16"/>
    <mergeCell ref="B24:M24"/>
    <mergeCell ref="A20:G20"/>
    <mergeCell ref="A21:M21"/>
  </mergeCells>
  <pageMargins left="0.19685039370078741" right="0.11811023622047245" top="0.19685039370078741" bottom="0.19685039370078741" header="0.11811023622047245" footer="0.11811023622047245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52" workbookViewId="0">
      <selection activeCell="T23" sqref="T23"/>
    </sheetView>
  </sheetViews>
  <sheetFormatPr defaultRowHeight="15" x14ac:dyDescent="0.25"/>
  <sheetData>
    <row r="1" spans="1:15" x14ac:dyDescent="0.25">
      <c r="A1" s="24"/>
      <c r="K1" s="387" t="s">
        <v>58</v>
      </c>
      <c r="L1" s="387"/>
      <c r="M1" s="387"/>
      <c r="N1" s="387"/>
      <c r="O1" s="387"/>
    </row>
    <row r="2" spans="1:15" x14ac:dyDescent="0.25">
      <c r="A2" s="24"/>
      <c r="B2" s="54"/>
      <c r="C2" s="54"/>
      <c r="D2" s="54"/>
      <c r="E2" s="54"/>
      <c r="F2" s="387" t="s">
        <v>59</v>
      </c>
      <c r="G2" s="387"/>
      <c r="H2" s="387"/>
      <c r="I2" s="54"/>
      <c r="J2" s="54"/>
      <c r="K2" s="24"/>
      <c r="L2" s="24"/>
      <c r="M2" s="24"/>
      <c r="N2" s="24"/>
    </row>
    <row r="3" spans="1:15" ht="15.75" thickBot="1" x14ac:dyDescent="0.3">
      <c r="A3" s="24"/>
      <c r="B3" s="387" t="s">
        <v>60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1:15" ht="16.5" thickBot="1" x14ac:dyDescent="0.3">
      <c r="A4" s="55" t="s">
        <v>61</v>
      </c>
      <c r="B4" s="388" t="s">
        <v>0</v>
      </c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2"/>
      <c r="N4" s="393" t="s">
        <v>62</v>
      </c>
    </row>
    <row r="5" spans="1:15" ht="15.75" thickBot="1" x14ac:dyDescent="0.3">
      <c r="A5" s="396" t="s">
        <v>1</v>
      </c>
      <c r="B5" s="397"/>
      <c r="C5" s="397"/>
      <c r="D5" s="397"/>
      <c r="E5" s="397"/>
      <c r="F5" s="397"/>
      <c r="G5" s="398"/>
      <c r="H5" s="56"/>
      <c r="I5" s="56"/>
      <c r="J5" s="56"/>
      <c r="K5" s="57" t="s">
        <v>63</v>
      </c>
      <c r="L5" s="58" t="s">
        <v>64</v>
      </c>
      <c r="M5" s="58" t="s">
        <v>65</v>
      </c>
      <c r="N5" s="394"/>
    </row>
    <row r="6" spans="1:15" ht="15.75" thickBot="1" x14ac:dyDescent="0.3">
      <c r="A6" s="59"/>
      <c r="B6" s="60"/>
      <c r="C6" s="60"/>
      <c r="D6" s="60"/>
      <c r="E6" s="60"/>
      <c r="F6" s="60"/>
      <c r="G6" s="61"/>
      <c r="H6" s="56"/>
      <c r="I6" s="56"/>
      <c r="J6" s="62"/>
      <c r="K6" s="63"/>
      <c r="L6" s="63"/>
      <c r="M6" s="64"/>
      <c r="N6" s="395"/>
    </row>
    <row r="7" spans="1:15" ht="15.75" thickBot="1" x14ac:dyDescent="0.3">
      <c r="A7" s="65">
        <v>1</v>
      </c>
      <c r="B7" s="399" t="s">
        <v>66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1"/>
    </row>
    <row r="8" spans="1:15" x14ac:dyDescent="0.25">
      <c r="A8" s="402"/>
      <c r="B8" s="404" t="s">
        <v>67</v>
      </c>
      <c r="C8" s="405"/>
      <c r="D8" s="405"/>
      <c r="E8" s="405"/>
      <c r="F8" s="405"/>
      <c r="G8" s="405"/>
      <c r="H8" s="66"/>
      <c r="I8" s="66"/>
      <c r="J8" s="67"/>
      <c r="K8" s="68">
        <v>150</v>
      </c>
      <c r="L8" s="68">
        <v>3700</v>
      </c>
      <c r="M8" s="69">
        <v>280</v>
      </c>
      <c r="N8" s="70">
        <f t="shared" ref="N8:N13" si="0">L8*M8/1000</f>
        <v>1036</v>
      </c>
    </row>
    <row r="9" spans="1:15" x14ac:dyDescent="0.25">
      <c r="A9" s="402"/>
      <c r="B9" s="406" t="s">
        <v>68</v>
      </c>
      <c r="C9" s="407"/>
      <c r="D9" s="407"/>
      <c r="E9" s="407"/>
      <c r="F9" s="407"/>
      <c r="G9" s="407"/>
      <c r="H9" s="66"/>
      <c r="I9" s="66"/>
      <c r="J9" s="67"/>
      <c r="K9" s="71">
        <v>150</v>
      </c>
      <c r="L9" s="71">
        <v>1600</v>
      </c>
      <c r="M9" s="72">
        <v>8</v>
      </c>
      <c r="N9" s="73">
        <f t="shared" si="0"/>
        <v>12.8</v>
      </c>
    </row>
    <row r="10" spans="1:15" x14ac:dyDescent="0.25">
      <c r="A10" s="402"/>
      <c r="B10" s="404" t="s">
        <v>69</v>
      </c>
      <c r="C10" s="405"/>
      <c r="D10" s="405"/>
      <c r="E10" s="405"/>
      <c r="F10" s="405"/>
      <c r="G10" s="405"/>
      <c r="H10" s="66"/>
      <c r="I10" s="66"/>
      <c r="J10" s="67"/>
      <c r="K10" s="68">
        <v>80</v>
      </c>
      <c r="L10" s="68">
        <v>400</v>
      </c>
      <c r="M10" s="69">
        <v>8</v>
      </c>
      <c r="N10" s="74">
        <f t="shared" si="0"/>
        <v>3.2</v>
      </c>
    </row>
    <row r="11" spans="1:15" x14ac:dyDescent="0.25">
      <c r="A11" s="402"/>
      <c r="B11" s="408" t="s">
        <v>70</v>
      </c>
      <c r="C11" s="408"/>
      <c r="D11" s="408"/>
      <c r="E11" s="408"/>
      <c r="F11" s="408"/>
      <c r="G11" s="409"/>
      <c r="H11" s="75"/>
      <c r="I11" s="75"/>
      <c r="J11" s="76"/>
      <c r="K11" s="77">
        <v>80</v>
      </c>
      <c r="L11" s="77">
        <v>6000</v>
      </c>
      <c r="M11" s="78">
        <v>8</v>
      </c>
      <c r="N11" s="79">
        <f t="shared" si="0"/>
        <v>48</v>
      </c>
    </row>
    <row r="12" spans="1:15" x14ac:dyDescent="0.25">
      <c r="A12" s="402"/>
      <c r="B12" s="410" t="s">
        <v>71</v>
      </c>
      <c r="C12" s="411"/>
      <c r="D12" s="411"/>
      <c r="E12" s="411"/>
      <c r="F12" s="411"/>
      <c r="G12" s="411"/>
      <c r="H12" s="80"/>
      <c r="I12" s="80"/>
      <c r="J12" s="81"/>
      <c r="K12" s="82">
        <v>80</v>
      </c>
      <c r="L12" s="82">
        <v>500</v>
      </c>
      <c r="M12" s="83">
        <v>16</v>
      </c>
      <c r="N12" s="74">
        <f t="shared" si="0"/>
        <v>8</v>
      </c>
    </row>
    <row r="13" spans="1:15" ht="15.75" thickBot="1" x14ac:dyDescent="0.3">
      <c r="A13" s="402"/>
      <c r="B13" s="410" t="s">
        <v>72</v>
      </c>
      <c r="C13" s="411"/>
      <c r="D13" s="411"/>
      <c r="E13" s="411"/>
      <c r="F13" s="411"/>
      <c r="G13" s="411"/>
      <c r="H13" s="84"/>
      <c r="I13" s="84"/>
      <c r="J13" s="84"/>
      <c r="K13" s="85" t="s">
        <v>73</v>
      </c>
      <c r="L13" s="85">
        <v>7000</v>
      </c>
      <c r="M13" s="85">
        <v>40</v>
      </c>
      <c r="N13" s="73">
        <f t="shared" si="0"/>
        <v>280</v>
      </c>
    </row>
    <row r="14" spans="1:15" ht="15.75" thickBot="1" x14ac:dyDescent="0.3">
      <c r="A14" s="403"/>
      <c r="B14" s="412" t="s">
        <v>74</v>
      </c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4"/>
      <c r="N14" s="86">
        <f>SUM(N8:N13)</f>
        <v>1388</v>
      </c>
    </row>
    <row r="15" spans="1:15" ht="15.75" thickBot="1" x14ac:dyDescent="0.3">
      <c r="A15" s="87">
        <v>2</v>
      </c>
      <c r="B15" s="415" t="s">
        <v>75</v>
      </c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7"/>
    </row>
    <row r="16" spans="1:15" x14ac:dyDescent="0.25">
      <c r="A16" s="418"/>
      <c r="B16" s="410" t="s">
        <v>76</v>
      </c>
      <c r="C16" s="411"/>
      <c r="D16" s="411"/>
      <c r="E16" s="411"/>
      <c r="F16" s="411"/>
      <c r="G16" s="411"/>
      <c r="H16" s="80"/>
      <c r="I16" s="80"/>
      <c r="J16" s="81"/>
      <c r="K16" s="82">
        <v>200</v>
      </c>
      <c r="L16" s="82">
        <v>15000</v>
      </c>
      <c r="M16" s="83">
        <v>4</v>
      </c>
      <c r="N16" s="74">
        <f>L16*M16/1000</f>
        <v>60</v>
      </c>
    </row>
    <row r="17" spans="1:14" x14ac:dyDescent="0.25">
      <c r="A17" s="402"/>
      <c r="B17" s="410" t="s">
        <v>76</v>
      </c>
      <c r="C17" s="411"/>
      <c r="D17" s="411"/>
      <c r="E17" s="411"/>
      <c r="F17" s="411"/>
      <c r="G17" s="411"/>
      <c r="H17" s="80"/>
      <c r="I17" s="80"/>
      <c r="J17" s="81"/>
      <c r="K17" s="82">
        <v>150</v>
      </c>
      <c r="L17" s="82">
        <v>9000</v>
      </c>
      <c r="M17" s="83">
        <v>8</v>
      </c>
      <c r="N17" s="74">
        <f>L17*M17/1000</f>
        <v>72</v>
      </c>
    </row>
    <row r="18" spans="1:14" x14ac:dyDescent="0.25">
      <c r="A18" s="402"/>
      <c r="B18" s="408" t="s">
        <v>70</v>
      </c>
      <c r="C18" s="408"/>
      <c r="D18" s="408"/>
      <c r="E18" s="408"/>
      <c r="F18" s="408"/>
      <c r="G18" s="409"/>
      <c r="H18" s="75"/>
      <c r="I18" s="75"/>
      <c r="J18" s="76"/>
      <c r="K18" s="77">
        <v>100</v>
      </c>
      <c r="L18" s="77">
        <v>3500</v>
      </c>
      <c r="M18" s="78">
        <v>30</v>
      </c>
      <c r="N18" s="79">
        <f>L18*M18/1000</f>
        <v>105</v>
      </c>
    </row>
    <row r="19" spans="1:14" x14ac:dyDescent="0.25">
      <c r="A19" s="402"/>
      <c r="B19" s="408" t="s">
        <v>70</v>
      </c>
      <c r="C19" s="408"/>
      <c r="D19" s="408"/>
      <c r="E19" s="408"/>
      <c r="F19" s="408"/>
      <c r="G19" s="409"/>
      <c r="H19" s="75"/>
      <c r="I19" s="75"/>
      <c r="J19" s="76"/>
      <c r="K19" s="77">
        <v>80</v>
      </c>
      <c r="L19" s="77">
        <v>6000</v>
      </c>
      <c r="M19" s="78">
        <v>30</v>
      </c>
      <c r="N19" s="79">
        <f>L19*M19/1000</f>
        <v>180</v>
      </c>
    </row>
    <row r="20" spans="1:14" ht="15.75" thickBot="1" x14ac:dyDescent="0.3">
      <c r="A20" s="402"/>
      <c r="B20" s="408" t="s">
        <v>70</v>
      </c>
      <c r="C20" s="408"/>
      <c r="D20" s="408"/>
      <c r="E20" s="408"/>
      <c r="F20" s="408"/>
      <c r="G20" s="409"/>
      <c r="H20" s="75"/>
      <c r="I20" s="75"/>
      <c r="J20" s="76"/>
      <c r="K20" s="77">
        <v>50</v>
      </c>
      <c r="L20" s="77">
        <v>3500</v>
      </c>
      <c r="M20" s="78">
        <v>40</v>
      </c>
      <c r="N20" s="79">
        <f>L20*M20/1000</f>
        <v>140</v>
      </c>
    </row>
    <row r="21" spans="1:14" ht="15.75" thickBot="1" x14ac:dyDescent="0.3">
      <c r="A21" s="403"/>
      <c r="B21" s="412" t="s">
        <v>74</v>
      </c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4"/>
      <c r="N21" s="86">
        <f>SUM(N16:O20)</f>
        <v>557</v>
      </c>
    </row>
    <row r="22" spans="1:14" ht="15.75" thickBot="1" x14ac:dyDescent="0.3">
      <c r="A22" s="88">
        <v>3</v>
      </c>
      <c r="B22" s="415" t="s">
        <v>77</v>
      </c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7"/>
    </row>
    <row r="23" spans="1:14" x14ac:dyDescent="0.25">
      <c r="A23" s="89"/>
      <c r="B23" s="410" t="s">
        <v>67</v>
      </c>
      <c r="C23" s="411"/>
      <c r="D23" s="411"/>
      <c r="E23" s="411"/>
      <c r="F23" s="411"/>
      <c r="G23" s="419"/>
      <c r="H23" s="90"/>
      <c r="I23" s="90"/>
      <c r="J23" s="91"/>
      <c r="K23" s="68">
        <v>65</v>
      </c>
      <c r="L23" s="68">
        <f>7*180</f>
        <v>1260</v>
      </c>
      <c r="M23" s="69">
        <v>90</v>
      </c>
      <c r="N23" s="74">
        <f>L23*M23/1000</f>
        <v>113.4</v>
      </c>
    </row>
    <row r="24" spans="1:14" x14ac:dyDescent="0.25">
      <c r="A24" s="89"/>
      <c r="B24" s="410" t="s">
        <v>78</v>
      </c>
      <c r="C24" s="411"/>
      <c r="D24" s="411"/>
      <c r="E24" s="411"/>
      <c r="F24" s="411"/>
      <c r="G24" s="419"/>
      <c r="H24" s="92"/>
      <c r="I24" s="92"/>
      <c r="J24" s="93"/>
      <c r="K24" s="82">
        <v>70</v>
      </c>
      <c r="L24" s="82">
        <v>300</v>
      </c>
      <c r="M24" s="83">
        <v>4</v>
      </c>
      <c r="N24" s="74">
        <f>L24*M24/1000</f>
        <v>1.2</v>
      </c>
    </row>
    <row r="25" spans="1:14" ht="15.75" thickBot="1" x14ac:dyDescent="0.3">
      <c r="A25" s="89"/>
      <c r="B25" s="408" t="s">
        <v>70</v>
      </c>
      <c r="C25" s="408"/>
      <c r="D25" s="408"/>
      <c r="E25" s="408"/>
      <c r="F25" s="408"/>
      <c r="G25" s="409"/>
      <c r="H25" s="75"/>
      <c r="I25" s="75"/>
      <c r="J25" s="76"/>
      <c r="K25" s="77">
        <v>80</v>
      </c>
      <c r="L25" s="77">
        <v>6000</v>
      </c>
      <c r="M25" s="78">
        <v>30</v>
      </c>
      <c r="N25" s="79">
        <f>L25*M25/1000</f>
        <v>180</v>
      </c>
    </row>
    <row r="26" spans="1:14" ht="15.75" thickBot="1" x14ac:dyDescent="0.3">
      <c r="A26" s="89"/>
      <c r="B26" s="412" t="s">
        <v>74</v>
      </c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4"/>
      <c r="N26" s="86">
        <f>SUM(N23:N25)</f>
        <v>294.60000000000002</v>
      </c>
    </row>
    <row r="27" spans="1:14" ht="15.75" thickBot="1" x14ac:dyDescent="0.3">
      <c r="A27" s="87">
        <v>4</v>
      </c>
      <c r="B27" s="415" t="s">
        <v>79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7"/>
    </row>
    <row r="28" spans="1:14" x14ac:dyDescent="0.25">
      <c r="A28" s="420"/>
      <c r="B28" s="410" t="s">
        <v>67</v>
      </c>
      <c r="C28" s="411"/>
      <c r="D28" s="411"/>
      <c r="E28" s="411"/>
      <c r="F28" s="411"/>
      <c r="G28" s="419"/>
      <c r="H28" s="90"/>
      <c r="I28" s="90"/>
      <c r="J28" s="91"/>
      <c r="K28" s="68">
        <v>50</v>
      </c>
      <c r="L28" s="68">
        <f>5.19*180</f>
        <v>934.2</v>
      </c>
      <c r="M28" s="69">
        <v>96</v>
      </c>
      <c r="N28" s="74">
        <f>L28*M28/1000</f>
        <v>89.683200000000014</v>
      </c>
    </row>
    <row r="29" spans="1:14" x14ac:dyDescent="0.25">
      <c r="A29" s="420"/>
      <c r="B29" s="410" t="s">
        <v>80</v>
      </c>
      <c r="C29" s="411"/>
      <c r="D29" s="411"/>
      <c r="E29" s="411"/>
      <c r="F29" s="411"/>
      <c r="G29" s="419"/>
      <c r="H29" s="92"/>
      <c r="I29" s="92"/>
      <c r="J29" s="93"/>
      <c r="K29" s="82">
        <v>50</v>
      </c>
      <c r="L29" s="82">
        <v>190</v>
      </c>
      <c r="M29" s="83">
        <v>4</v>
      </c>
      <c r="N29" s="74">
        <f>L29*M29/1000</f>
        <v>0.76</v>
      </c>
    </row>
    <row r="30" spans="1:14" ht="15.75" thickBot="1" x14ac:dyDescent="0.3">
      <c r="A30" s="420"/>
      <c r="B30" s="408" t="s">
        <v>70</v>
      </c>
      <c r="C30" s="408"/>
      <c r="D30" s="408"/>
      <c r="E30" s="408"/>
      <c r="F30" s="408"/>
      <c r="G30" s="409"/>
      <c r="H30" s="75"/>
      <c r="I30" s="75"/>
      <c r="J30" s="76"/>
      <c r="K30" s="77">
        <v>50</v>
      </c>
      <c r="L30" s="77">
        <v>3500</v>
      </c>
      <c r="M30" s="78">
        <v>2</v>
      </c>
      <c r="N30" s="79">
        <f>L30*M30/1000</f>
        <v>7</v>
      </c>
    </row>
    <row r="31" spans="1:14" ht="15.75" thickBot="1" x14ac:dyDescent="0.3">
      <c r="A31" s="420"/>
      <c r="B31" s="421" t="s">
        <v>74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86">
        <f>SUM(N28:N30)</f>
        <v>97.443200000000019</v>
      </c>
    </row>
    <row r="32" spans="1:14" ht="15.75" thickBot="1" x14ac:dyDescent="0.3">
      <c r="A32" s="87">
        <v>5</v>
      </c>
      <c r="B32" s="415" t="s">
        <v>81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7"/>
    </row>
    <row r="33" spans="1:16" ht="15.75" thickBot="1" x14ac:dyDescent="0.3">
      <c r="A33" s="423"/>
      <c r="B33" s="404" t="s">
        <v>67</v>
      </c>
      <c r="C33" s="405"/>
      <c r="D33" s="405"/>
      <c r="E33" s="405"/>
      <c r="F33" s="405"/>
      <c r="G33" s="424"/>
      <c r="H33" s="90"/>
      <c r="I33" s="90"/>
      <c r="J33" s="91"/>
      <c r="K33" s="68">
        <v>200</v>
      </c>
      <c r="L33" s="68">
        <f>41*180</f>
        <v>7380</v>
      </c>
      <c r="M33" s="69">
        <v>44</v>
      </c>
      <c r="N33" s="70">
        <f>L33*M33/1000</f>
        <v>324.72000000000003</v>
      </c>
    </row>
    <row r="34" spans="1:16" ht="15.75" thickBot="1" x14ac:dyDescent="0.3">
      <c r="A34" s="423"/>
      <c r="B34" s="421" t="s">
        <v>74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5"/>
      <c r="N34" s="86">
        <f>SUM(N33:N33)</f>
        <v>324.72000000000003</v>
      </c>
    </row>
    <row r="35" spans="1:16" ht="15.75" thickBot="1" x14ac:dyDescent="0.3">
      <c r="A35" s="87">
        <v>6</v>
      </c>
      <c r="B35" s="416" t="s">
        <v>82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7"/>
    </row>
    <row r="36" spans="1:16" ht="15.75" thickBot="1" x14ac:dyDescent="0.3">
      <c r="A36" s="426"/>
      <c r="B36" s="410" t="s">
        <v>67</v>
      </c>
      <c r="C36" s="411"/>
      <c r="D36" s="411"/>
      <c r="E36" s="411"/>
      <c r="F36" s="411"/>
      <c r="G36" s="419"/>
      <c r="H36" s="90"/>
      <c r="I36" s="90"/>
      <c r="J36" s="91"/>
      <c r="K36" s="68">
        <v>50</v>
      </c>
      <c r="L36" s="68">
        <f>5.19*180</f>
        <v>934.2</v>
      </c>
      <c r="M36" s="69">
        <v>46</v>
      </c>
      <c r="N36" s="74">
        <f>L36*M36/1000</f>
        <v>42.973200000000006</v>
      </c>
    </row>
    <row r="37" spans="1:16" ht="15.75" thickBot="1" x14ac:dyDescent="0.3">
      <c r="A37" s="423"/>
      <c r="B37" s="412" t="s">
        <v>74</v>
      </c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4"/>
      <c r="N37" s="86">
        <f>SUM(N36:N36)</f>
        <v>42.973200000000006</v>
      </c>
    </row>
    <row r="38" spans="1:16" ht="15.75" thickBot="1" x14ac:dyDescent="0.3">
      <c r="A38" s="87">
        <v>7</v>
      </c>
      <c r="B38" s="415" t="s">
        <v>83</v>
      </c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7"/>
    </row>
    <row r="39" spans="1:16" x14ac:dyDescent="0.25">
      <c r="A39" s="423"/>
      <c r="B39" s="404" t="s">
        <v>67</v>
      </c>
      <c r="C39" s="405"/>
      <c r="D39" s="405"/>
      <c r="E39" s="405"/>
      <c r="F39" s="405"/>
      <c r="G39" s="424"/>
      <c r="H39" s="90"/>
      <c r="I39" s="90"/>
      <c r="J39" s="91"/>
      <c r="K39" s="68">
        <v>80</v>
      </c>
      <c r="L39" s="68">
        <v>1400</v>
      </c>
      <c r="M39" s="69">
        <v>100</v>
      </c>
      <c r="N39" s="94">
        <f>L39*M39/1000</f>
        <v>140</v>
      </c>
    </row>
    <row r="40" spans="1:16" ht="15.75" thickBot="1" x14ac:dyDescent="0.3">
      <c r="A40" s="423"/>
      <c r="B40" s="410" t="s">
        <v>67</v>
      </c>
      <c r="C40" s="411"/>
      <c r="D40" s="411"/>
      <c r="E40" s="411"/>
      <c r="F40" s="411"/>
      <c r="G40" s="419"/>
      <c r="H40" s="90"/>
      <c r="I40" s="90"/>
      <c r="J40" s="91"/>
      <c r="K40" s="68">
        <v>65</v>
      </c>
      <c r="L40" s="68">
        <f>7*180</f>
        <v>1260</v>
      </c>
      <c r="M40" s="69">
        <v>100</v>
      </c>
      <c r="N40" s="74">
        <f>L40*M40/1000</f>
        <v>126</v>
      </c>
    </row>
    <row r="41" spans="1:16" ht="15.75" thickBot="1" x14ac:dyDescent="0.3">
      <c r="A41" s="420"/>
      <c r="B41" s="421" t="s">
        <v>74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5"/>
      <c r="N41" s="86">
        <f>SUM(N39:N40)</f>
        <v>266</v>
      </c>
    </row>
    <row r="42" spans="1:16" ht="15.75" thickBot="1" x14ac:dyDescent="0.3">
      <c r="A42" s="87">
        <v>13</v>
      </c>
      <c r="B42" s="415" t="s">
        <v>84</v>
      </c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7"/>
    </row>
    <row r="43" spans="1:16" x14ac:dyDescent="0.25">
      <c r="A43" s="420"/>
      <c r="B43" s="410" t="s">
        <v>85</v>
      </c>
      <c r="C43" s="411"/>
      <c r="D43" s="411"/>
      <c r="E43" s="411"/>
      <c r="F43" s="411"/>
      <c r="G43" s="411"/>
      <c r="H43" s="84"/>
      <c r="I43" s="84"/>
      <c r="J43" s="84"/>
      <c r="K43" s="85" t="s">
        <v>86</v>
      </c>
      <c r="L43" s="85">
        <v>4000</v>
      </c>
      <c r="M43" s="85">
        <v>30</v>
      </c>
      <c r="N43" s="73">
        <f>L43*M43/1000</f>
        <v>120</v>
      </c>
    </row>
    <row r="44" spans="1:16" ht="15.75" thickBot="1" x14ac:dyDescent="0.3">
      <c r="A44" s="420"/>
      <c r="B44" s="428" t="s">
        <v>87</v>
      </c>
      <c r="C44" s="429"/>
      <c r="D44" s="429"/>
      <c r="E44" s="429"/>
      <c r="F44" s="429"/>
      <c r="G44" s="429"/>
      <c r="H44" s="95"/>
      <c r="I44" s="95"/>
      <c r="J44" s="95"/>
      <c r="K44" s="96" t="s">
        <v>88</v>
      </c>
      <c r="L44" s="96">
        <v>96</v>
      </c>
      <c r="M44" s="85">
        <v>4000</v>
      </c>
      <c r="N44" s="97">
        <f>M44*L44/1000</f>
        <v>384</v>
      </c>
    </row>
    <row r="45" spans="1:16" ht="15.75" thickBot="1" x14ac:dyDescent="0.3">
      <c r="A45" s="420"/>
      <c r="B45" s="421" t="s">
        <v>89</v>
      </c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86">
        <f>SUM(N43:N44)</f>
        <v>504</v>
      </c>
      <c r="P45" s="33">
        <f>N45+N41+N37+N34+N31+N26+N21+N14</f>
        <v>3474.7364000000002</v>
      </c>
    </row>
    <row r="46" spans="1:16" ht="15.75" thickBot="1" x14ac:dyDescent="0.3">
      <c r="A46" s="412" t="s">
        <v>90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4"/>
      <c r="N46" s="98" t="e">
        <f>(#REF!+N45)*1.15</f>
        <v>#REF!</v>
      </c>
    </row>
    <row r="47" spans="1:16" ht="15.75" thickBot="1" x14ac:dyDescent="0.3">
      <c r="A47" s="399" t="s">
        <v>2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1"/>
    </row>
    <row r="48" spans="1:16" ht="15.75" thickBot="1" x14ac:dyDescent="0.3">
      <c r="A48" s="65">
        <v>14</v>
      </c>
      <c r="B48" s="399" t="s">
        <v>91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1"/>
    </row>
    <row r="49" spans="1:16" x14ac:dyDescent="0.25">
      <c r="A49" s="99"/>
      <c r="B49" s="404" t="s">
        <v>92</v>
      </c>
      <c r="C49" s="405"/>
      <c r="D49" s="405"/>
      <c r="E49" s="405"/>
      <c r="F49" s="405"/>
      <c r="G49" s="427"/>
      <c r="H49" s="100"/>
      <c r="I49" s="101"/>
      <c r="J49" s="102"/>
      <c r="K49" s="69" t="s">
        <v>93</v>
      </c>
      <c r="L49" s="103">
        <v>310</v>
      </c>
      <c r="M49" s="103">
        <v>260</v>
      </c>
      <c r="N49" s="104">
        <f>L49*M49/1000</f>
        <v>80.599999999999994</v>
      </c>
    </row>
    <row r="50" spans="1:16" x14ac:dyDescent="0.25">
      <c r="A50" s="99"/>
      <c r="B50" s="410" t="s">
        <v>94</v>
      </c>
      <c r="C50" s="411"/>
      <c r="D50" s="411"/>
      <c r="E50" s="411"/>
      <c r="F50" s="411"/>
      <c r="G50" s="430"/>
      <c r="H50" s="100"/>
      <c r="I50" s="101"/>
      <c r="J50" s="102"/>
      <c r="K50" s="69" t="s">
        <v>95</v>
      </c>
      <c r="L50" s="105">
        <v>300</v>
      </c>
      <c r="M50" s="105">
        <v>90</v>
      </c>
      <c r="N50" s="104">
        <f>L50*M50/1000</f>
        <v>27</v>
      </c>
    </row>
    <row r="51" spans="1:16" ht="15.75" thickBot="1" x14ac:dyDescent="0.3">
      <c r="A51" s="59"/>
      <c r="B51" s="431" t="s">
        <v>96</v>
      </c>
      <c r="C51" s="432"/>
      <c r="D51" s="432"/>
      <c r="E51" s="432"/>
      <c r="F51" s="432"/>
      <c r="G51" s="433"/>
      <c r="H51" s="106"/>
      <c r="I51" s="56"/>
      <c r="J51" s="62"/>
      <c r="K51" s="72"/>
      <c r="L51" s="107"/>
      <c r="M51" s="107"/>
      <c r="N51" s="108">
        <f>SUM(N49:N50)</f>
        <v>107.6</v>
      </c>
    </row>
    <row r="52" spans="1:16" ht="15.75" thickBot="1" x14ac:dyDescent="0.3">
      <c r="A52" s="65">
        <v>15</v>
      </c>
      <c r="B52" s="399" t="s">
        <v>97</v>
      </c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1"/>
    </row>
    <row r="53" spans="1:16" x14ac:dyDescent="0.25">
      <c r="A53" s="99"/>
      <c r="B53" s="404" t="s">
        <v>92</v>
      </c>
      <c r="C53" s="405"/>
      <c r="D53" s="405"/>
      <c r="E53" s="405"/>
      <c r="F53" s="405"/>
      <c r="G53" s="427"/>
      <c r="H53" s="100"/>
      <c r="I53" s="101"/>
      <c r="J53" s="102"/>
      <c r="K53" s="69" t="s">
        <v>93</v>
      </c>
      <c r="L53" s="103">
        <v>500</v>
      </c>
      <c r="M53" s="103">
        <v>260</v>
      </c>
      <c r="N53" s="104">
        <f>L53*M53/1000</f>
        <v>130</v>
      </c>
    </row>
    <row r="54" spans="1:16" x14ac:dyDescent="0.25">
      <c r="A54" s="99"/>
      <c r="B54" s="410" t="s">
        <v>94</v>
      </c>
      <c r="C54" s="411"/>
      <c r="D54" s="411"/>
      <c r="E54" s="411"/>
      <c r="F54" s="411"/>
      <c r="G54" s="430"/>
      <c r="H54" s="100"/>
      <c r="I54" s="101"/>
      <c r="J54" s="102"/>
      <c r="K54" s="69" t="s">
        <v>95</v>
      </c>
      <c r="L54" s="105">
        <v>460</v>
      </c>
      <c r="M54" s="105">
        <v>90</v>
      </c>
      <c r="N54" s="104">
        <f>L54*M54/1000</f>
        <v>41.4</v>
      </c>
    </row>
    <row r="55" spans="1:16" x14ac:dyDescent="0.25">
      <c r="A55" s="99"/>
      <c r="B55" s="410" t="s">
        <v>96</v>
      </c>
      <c r="C55" s="411"/>
      <c r="D55" s="411"/>
      <c r="E55" s="411"/>
      <c r="F55" s="411"/>
      <c r="G55" s="430"/>
      <c r="H55" s="100"/>
      <c r="I55" s="101"/>
      <c r="J55" s="102"/>
      <c r="K55" s="69"/>
      <c r="L55" s="72"/>
      <c r="M55" s="71"/>
      <c r="N55" s="109">
        <f>SUM(N53:N54)</f>
        <v>171.4</v>
      </c>
    </row>
    <row r="56" spans="1:16" ht="15.75" thickBot="1" x14ac:dyDescent="0.3">
      <c r="A56" s="110">
        <v>16</v>
      </c>
      <c r="B56" s="111" t="s">
        <v>98</v>
      </c>
      <c r="C56" s="112"/>
      <c r="D56" s="112"/>
      <c r="E56" s="112"/>
      <c r="F56" s="112"/>
      <c r="G56" s="113"/>
      <c r="H56" s="114"/>
      <c r="I56" s="112"/>
      <c r="J56" s="115"/>
      <c r="K56" s="116"/>
      <c r="L56" s="116">
        <v>19</v>
      </c>
      <c r="M56" s="96">
        <v>3</v>
      </c>
      <c r="N56" s="117">
        <f>(19)*3</f>
        <v>57</v>
      </c>
    </row>
    <row r="57" spans="1:16" ht="15.75" thickBot="1" x14ac:dyDescent="0.3">
      <c r="A57" s="437" t="s">
        <v>99</v>
      </c>
      <c r="B57" s="438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9"/>
      <c r="N57" s="117">
        <f>(N51+N55+N56)*1.15</f>
        <v>386.4</v>
      </c>
    </row>
    <row r="58" spans="1:16" ht="15.75" thickBot="1" x14ac:dyDescent="0.3">
      <c r="A58" s="399" t="s">
        <v>3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1"/>
    </row>
    <row r="59" spans="1:16" x14ac:dyDescent="0.25">
      <c r="A59" s="118">
        <v>17</v>
      </c>
      <c r="B59" s="440" t="s">
        <v>100</v>
      </c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2"/>
      <c r="N59" s="104">
        <v>1500</v>
      </c>
    </row>
    <row r="60" spans="1:16" x14ac:dyDescent="0.25">
      <c r="A60" s="119">
        <v>18</v>
      </c>
      <c r="B60" s="443" t="s">
        <v>101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5"/>
      <c r="N60" s="104">
        <f>80*510/1000*1.15</f>
        <v>46.919999999999995</v>
      </c>
    </row>
    <row r="61" spans="1:16" x14ac:dyDescent="0.25">
      <c r="A61" s="119">
        <v>19</v>
      </c>
      <c r="B61" s="446" t="s">
        <v>102</v>
      </c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8"/>
      <c r="N61" s="120">
        <v>400</v>
      </c>
      <c r="P61" s="1"/>
    </row>
    <row r="62" spans="1:16" x14ac:dyDescent="0.25">
      <c r="A62" s="119">
        <v>20</v>
      </c>
      <c r="B62" s="446" t="s">
        <v>103</v>
      </c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8"/>
      <c r="N62" s="121">
        <v>50</v>
      </c>
      <c r="P62" s="1"/>
    </row>
    <row r="63" spans="1:16" x14ac:dyDescent="0.25">
      <c r="A63" s="122">
        <v>21</v>
      </c>
      <c r="B63" s="123" t="s">
        <v>104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4"/>
      <c r="N63" s="120">
        <v>100</v>
      </c>
      <c r="P63" s="1"/>
    </row>
    <row r="64" spans="1:16" ht="15.75" thickBot="1" x14ac:dyDescent="0.3">
      <c r="A64" s="125">
        <v>22</v>
      </c>
      <c r="B64" s="126" t="s">
        <v>105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N64" s="128">
        <v>260</v>
      </c>
      <c r="P64" s="1"/>
    </row>
    <row r="65" spans="1:16" ht="15.75" thickBot="1" x14ac:dyDescent="0.3">
      <c r="A65" s="437" t="s">
        <v>106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9"/>
      <c r="N65" s="117">
        <f>SUM(N59:N64)</f>
        <v>2356.92</v>
      </c>
      <c r="P65" s="1"/>
    </row>
    <row r="66" spans="1:16" ht="15.75" thickBot="1" x14ac:dyDescent="0.3">
      <c r="A66" s="24">
        <v>23</v>
      </c>
      <c r="B66" s="129" t="s">
        <v>107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1"/>
      <c r="P66" s="1"/>
    </row>
    <row r="67" spans="1:16" ht="15.75" thickBot="1" x14ac:dyDescent="0.3">
      <c r="A67" s="132"/>
      <c r="B67" s="410" t="s">
        <v>85</v>
      </c>
      <c r="C67" s="411"/>
      <c r="D67" s="411"/>
      <c r="E67" s="411"/>
      <c r="F67" s="411"/>
      <c r="G67" s="411"/>
      <c r="H67" s="133"/>
      <c r="I67" s="134"/>
      <c r="J67" s="134"/>
      <c r="K67" s="135" t="s">
        <v>86</v>
      </c>
      <c r="L67" s="135">
        <v>2300</v>
      </c>
      <c r="M67" s="135">
        <f>9.5*3.17+11.9*2.81+7.4*2.56+4.9*2.2</f>
        <v>93.278000000000006</v>
      </c>
      <c r="N67" s="136">
        <f>L67*M67/1000*1.15</f>
        <v>246.72031000000001</v>
      </c>
      <c r="P67" s="1"/>
    </row>
    <row r="68" spans="1:16" ht="15.75" thickBot="1" x14ac:dyDescent="0.3">
      <c r="A68" s="137"/>
      <c r="B68" s="428" t="s">
        <v>87</v>
      </c>
      <c r="C68" s="429"/>
      <c r="D68" s="429"/>
      <c r="E68" s="429"/>
      <c r="F68" s="429"/>
      <c r="G68" s="429"/>
      <c r="H68" s="138"/>
      <c r="I68" s="139"/>
      <c r="J68" s="139"/>
      <c r="K68" s="96" t="s">
        <v>88</v>
      </c>
      <c r="L68" s="96">
        <v>65</v>
      </c>
      <c r="M68" s="96">
        <f>9.5*65.3+11.9*59.3+7.4*55.3+4.9*49.3</f>
        <v>1976.81</v>
      </c>
      <c r="N68" s="136">
        <f>L68*M68/1000*1.15</f>
        <v>147.76654749999997</v>
      </c>
      <c r="P68" s="1"/>
    </row>
    <row r="69" spans="1:16" ht="15.75" thickBot="1" x14ac:dyDescent="0.3">
      <c r="A69" s="140"/>
      <c r="B69" s="141"/>
      <c r="C69" s="141"/>
      <c r="D69" s="141"/>
      <c r="E69" s="141"/>
      <c r="F69" s="141"/>
      <c r="G69" s="141"/>
      <c r="H69" s="142"/>
      <c r="I69" s="142"/>
      <c r="J69" s="142"/>
      <c r="K69" s="143"/>
      <c r="L69" s="143"/>
      <c r="M69" s="128" t="s">
        <v>96</v>
      </c>
      <c r="N69" s="136">
        <f>SUM(N67:N68)</f>
        <v>394.48685749999999</v>
      </c>
      <c r="P69" s="1"/>
    </row>
    <row r="70" spans="1:16" ht="16.5" thickBot="1" x14ac:dyDescent="0.3">
      <c r="A70" s="434" t="s">
        <v>108</v>
      </c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6"/>
      <c r="N70" s="144" t="e">
        <f>SUM(#REF!+N46+N57+N65+N66+N69)</f>
        <v>#REF!</v>
      </c>
    </row>
  </sheetData>
  <mergeCells count="73">
    <mergeCell ref="A70:M70"/>
    <mergeCell ref="B54:G54"/>
    <mergeCell ref="B55:G55"/>
    <mergeCell ref="A57:M57"/>
    <mergeCell ref="A58:N58"/>
    <mergeCell ref="B59:M59"/>
    <mergeCell ref="B60:M60"/>
    <mergeCell ref="B61:M61"/>
    <mergeCell ref="B62:M62"/>
    <mergeCell ref="A65:M65"/>
    <mergeCell ref="B67:G67"/>
    <mergeCell ref="B68:G68"/>
    <mergeCell ref="B53:G53"/>
    <mergeCell ref="A43:A45"/>
    <mergeCell ref="B43:G43"/>
    <mergeCell ref="B44:G44"/>
    <mergeCell ref="B45:M45"/>
    <mergeCell ref="A46:M46"/>
    <mergeCell ref="A47:N47"/>
    <mergeCell ref="B48:N48"/>
    <mergeCell ref="B49:G49"/>
    <mergeCell ref="B50:G50"/>
    <mergeCell ref="B51:G51"/>
    <mergeCell ref="B52:N52"/>
    <mergeCell ref="B42:N42"/>
    <mergeCell ref="A33:A34"/>
    <mergeCell ref="B33:G33"/>
    <mergeCell ref="B34:M34"/>
    <mergeCell ref="B35:N35"/>
    <mergeCell ref="A36:A37"/>
    <mergeCell ref="B36:G36"/>
    <mergeCell ref="B37:M37"/>
    <mergeCell ref="B38:N38"/>
    <mergeCell ref="A39:A41"/>
    <mergeCell ref="B39:G39"/>
    <mergeCell ref="B40:G40"/>
    <mergeCell ref="B41:M41"/>
    <mergeCell ref="A28:A31"/>
    <mergeCell ref="B28:G28"/>
    <mergeCell ref="B29:G29"/>
    <mergeCell ref="B30:G30"/>
    <mergeCell ref="B31:M31"/>
    <mergeCell ref="B32:N32"/>
    <mergeCell ref="B22:N22"/>
    <mergeCell ref="B23:G23"/>
    <mergeCell ref="B24:G24"/>
    <mergeCell ref="B25:G25"/>
    <mergeCell ref="B26:M26"/>
    <mergeCell ref="B27:N27"/>
    <mergeCell ref="B15:N15"/>
    <mergeCell ref="A16:A21"/>
    <mergeCell ref="B16:G16"/>
    <mergeCell ref="B17:G17"/>
    <mergeCell ref="B18:G18"/>
    <mergeCell ref="B19:G19"/>
    <mergeCell ref="B20:G20"/>
    <mergeCell ref="B21:M21"/>
    <mergeCell ref="B7:N7"/>
    <mergeCell ref="A8:A14"/>
    <mergeCell ref="B8:G8"/>
    <mergeCell ref="B9:G9"/>
    <mergeCell ref="B10:G10"/>
    <mergeCell ref="B11:G11"/>
    <mergeCell ref="B12:G12"/>
    <mergeCell ref="B13:G13"/>
    <mergeCell ref="B14:M14"/>
    <mergeCell ref="K1:O1"/>
    <mergeCell ref="F2:H2"/>
    <mergeCell ref="B3:N3"/>
    <mergeCell ref="B4:J4"/>
    <mergeCell ref="K4:M4"/>
    <mergeCell ref="N4:N6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workbookViewId="0">
      <selection activeCell="K1" sqref="K1:O1"/>
    </sheetView>
  </sheetViews>
  <sheetFormatPr defaultRowHeight="15" x14ac:dyDescent="0.25"/>
  <sheetData>
    <row r="1" spans="1:18" x14ac:dyDescent="0.25">
      <c r="A1" s="24"/>
      <c r="K1" s="387" t="s">
        <v>58</v>
      </c>
      <c r="L1" s="387"/>
      <c r="M1" s="387"/>
      <c r="N1" s="387"/>
      <c r="O1" s="387"/>
    </row>
    <row r="2" spans="1:18" x14ac:dyDescent="0.25">
      <c r="A2" s="24"/>
      <c r="B2" s="54"/>
      <c r="C2" s="54"/>
      <c r="D2" s="54"/>
      <c r="E2" s="54"/>
      <c r="F2" s="387" t="s">
        <v>59</v>
      </c>
      <c r="G2" s="387"/>
      <c r="H2" s="387"/>
      <c r="I2" s="54"/>
      <c r="J2" s="54"/>
      <c r="K2" s="24"/>
      <c r="L2" s="24"/>
      <c r="M2" s="24"/>
      <c r="N2" s="24"/>
    </row>
    <row r="3" spans="1:18" ht="15.75" thickBot="1" x14ac:dyDescent="0.3">
      <c r="A3" s="24"/>
      <c r="B3" s="387" t="s">
        <v>60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1:18" ht="16.5" thickBot="1" x14ac:dyDescent="0.3">
      <c r="A4" s="55" t="s">
        <v>61</v>
      </c>
      <c r="B4" s="388" t="s">
        <v>0</v>
      </c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2"/>
      <c r="N4" s="393" t="s">
        <v>62</v>
      </c>
    </row>
    <row r="5" spans="1:18" ht="15.75" thickBot="1" x14ac:dyDescent="0.3">
      <c r="A5" s="396" t="s">
        <v>1</v>
      </c>
      <c r="B5" s="397"/>
      <c r="C5" s="397"/>
      <c r="D5" s="397"/>
      <c r="E5" s="397"/>
      <c r="F5" s="397"/>
      <c r="G5" s="398"/>
      <c r="H5" s="56"/>
      <c r="I5" s="56"/>
      <c r="J5" s="56"/>
      <c r="K5" s="57" t="s">
        <v>63</v>
      </c>
      <c r="L5" s="58" t="s">
        <v>64</v>
      </c>
      <c r="M5" s="58" t="s">
        <v>65</v>
      </c>
      <c r="N5" s="394"/>
    </row>
    <row r="6" spans="1:18" ht="15.75" thickBot="1" x14ac:dyDescent="0.3">
      <c r="A6" s="59"/>
      <c r="B6" s="60"/>
      <c r="C6" s="60"/>
      <c r="D6" s="60"/>
      <c r="E6" s="60"/>
      <c r="F6" s="60"/>
      <c r="G6" s="61"/>
      <c r="H6" s="56"/>
      <c r="I6" s="56"/>
      <c r="J6" s="62"/>
      <c r="K6" s="63"/>
      <c r="L6" s="63"/>
      <c r="M6" s="64"/>
      <c r="N6" s="395"/>
    </row>
    <row r="7" spans="1:18" ht="15.75" thickBot="1" x14ac:dyDescent="0.3">
      <c r="A7" s="65">
        <v>1</v>
      </c>
      <c r="B7" s="399" t="s">
        <v>110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1"/>
    </row>
    <row r="8" spans="1:18" x14ac:dyDescent="0.25">
      <c r="A8" s="402"/>
      <c r="B8" s="449" t="s">
        <v>67</v>
      </c>
      <c r="C8" s="450"/>
      <c r="D8" s="450"/>
      <c r="E8" s="450"/>
      <c r="F8" s="450"/>
      <c r="G8" s="450"/>
      <c r="H8" s="145"/>
      <c r="I8" s="145"/>
      <c r="J8" s="146"/>
      <c r="K8" s="147" t="s">
        <v>109</v>
      </c>
      <c r="L8" s="147">
        <v>1800</v>
      </c>
      <c r="M8" s="148">
        <v>95</v>
      </c>
      <c r="N8" s="149">
        <f>L8*M8/1000</f>
        <v>171</v>
      </c>
    </row>
    <row r="9" spans="1:18" x14ac:dyDescent="0.25">
      <c r="A9" s="402"/>
      <c r="B9" s="449" t="s">
        <v>67</v>
      </c>
      <c r="C9" s="450"/>
      <c r="D9" s="450"/>
      <c r="E9" s="450"/>
      <c r="F9" s="450"/>
      <c r="G9" s="450"/>
      <c r="H9" s="145"/>
      <c r="I9" s="145"/>
      <c r="J9" s="146"/>
      <c r="K9" s="147" t="s">
        <v>111</v>
      </c>
      <c r="L9" s="147">
        <v>1575</v>
      </c>
      <c r="M9" s="148">
        <v>95</v>
      </c>
      <c r="N9" s="149">
        <f>L9*M9/1000+30</f>
        <v>179.625</v>
      </c>
    </row>
    <row r="10" spans="1:18" x14ac:dyDescent="0.25">
      <c r="A10" s="402"/>
      <c r="B10" s="451" t="s">
        <v>69</v>
      </c>
      <c r="C10" s="452"/>
      <c r="D10" s="452"/>
      <c r="E10" s="452"/>
      <c r="F10" s="452"/>
      <c r="G10" s="452"/>
      <c r="H10" s="145"/>
      <c r="I10" s="145"/>
      <c r="J10" s="146"/>
      <c r="K10" s="150">
        <v>89</v>
      </c>
      <c r="L10" s="150">
        <v>1600</v>
      </c>
      <c r="M10" s="151">
        <v>8</v>
      </c>
      <c r="N10" s="152">
        <f t="shared" ref="N10:N18" si="0">L10*M10/1000</f>
        <v>12.8</v>
      </c>
      <c r="R10">
        <f>460/50</f>
        <v>9.1999999999999993</v>
      </c>
    </row>
    <row r="11" spans="1:18" x14ac:dyDescent="0.25">
      <c r="A11" s="402"/>
      <c r="B11" s="449" t="s">
        <v>112</v>
      </c>
      <c r="C11" s="450"/>
      <c r="D11" s="450"/>
      <c r="E11" s="450"/>
      <c r="F11" s="450"/>
      <c r="G11" s="450"/>
      <c r="H11" s="145"/>
      <c r="I11" s="145"/>
      <c r="J11" s="146"/>
      <c r="K11" s="147">
        <v>76</v>
      </c>
      <c r="L11" s="147">
        <v>400</v>
      </c>
      <c r="M11" s="148">
        <v>8</v>
      </c>
      <c r="N11" s="153">
        <f t="shared" si="0"/>
        <v>3.2</v>
      </c>
    </row>
    <row r="12" spans="1:18" x14ac:dyDescent="0.25">
      <c r="A12" s="402"/>
      <c r="B12" s="453" t="s">
        <v>70</v>
      </c>
      <c r="C12" s="453"/>
      <c r="D12" s="453"/>
      <c r="E12" s="453"/>
      <c r="F12" s="453"/>
      <c r="G12" s="454"/>
      <c r="H12" s="154"/>
      <c r="I12" s="154"/>
      <c r="J12" s="155"/>
      <c r="K12" s="156">
        <v>80</v>
      </c>
      <c r="L12" s="156">
        <v>6000</v>
      </c>
      <c r="M12" s="157">
        <v>2</v>
      </c>
      <c r="N12" s="158">
        <f t="shared" si="0"/>
        <v>12</v>
      </c>
    </row>
    <row r="13" spans="1:18" x14ac:dyDescent="0.25">
      <c r="A13" s="402"/>
      <c r="B13" s="453" t="s">
        <v>113</v>
      </c>
      <c r="C13" s="453"/>
      <c r="D13" s="453"/>
      <c r="E13" s="453"/>
      <c r="F13" s="453"/>
      <c r="G13" s="454"/>
      <c r="H13" s="154"/>
      <c r="I13" s="154"/>
      <c r="J13" s="155"/>
      <c r="K13" s="156">
        <v>80</v>
      </c>
      <c r="L13" s="156">
        <v>3500</v>
      </c>
      <c r="M13" s="157">
        <v>2</v>
      </c>
      <c r="N13" s="158">
        <f t="shared" si="0"/>
        <v>7</v>
      </c>
    </row>
    <row r="14" spans="1:18" x14ac:dyDescent="0.25">
      <c r="A14" s="402"/>
      <c r="B14" s="455" t="s">
        <v>115</v>
      </c>
      <c r="C14" s="456"/>
      <c r="D14" s="456"/>
      <c r="E14" s="456"/>
      <c r="F14" s="456"/>
      <c r="G14" s="456"/>
      <c r="H14" s="159"/>
      <c r="I14" s="159"/>
      <c r="J14" s="160"/>
      <c r="K14" s="161">
        <v>80</v>
      </c>
      <c r="L14" s="161">
        <v>650</v>
      </c>
      <c r="M14" s="162">
        <v>4</v>
      </c>
      <c r="N14" s="153">
        <f t="shared" si="0"/>
        <v>2.6</v>
      </c>
    </row>
    <row r="15" spans="1:18" x14ac:dyDescent="0.25">
      <c r="A15" s="402"/>
      <c r="B15" s="455" t="s">
        <v>116</v>
      </c>
      <c r="C15" s="456"/>
      <c r="D15" s="456"/>
      <c r="E15" s="456"/>
      <c r="F15" s="456"/>
      <c r="G15" s="456"/>
      <c r="H15" s="159"/>
      <c r="I15" s="159"/>
      <c r="J15" s="160"/>
      <c r="K15" s="161">
        <v>50</v>
      </c>
      <c r="L15" s="161">
        <v>500</v>
      </c>
      <c r="M15" s="162">
        <v>4</v>
      </c>
      <c r="N15" s="153">
        <f t="shared" si="0"/>
        <v>2</v>
      </c>
    </row>
    <row r="16" spans="1:18" x14ac:dyDescent="0.25">
      <c r="A16" s="402"/>
      <c r="B16" s="455" t="s">
        <v>117</v>
      </c>
      <c r="C16" s="456"/>
      <c r="D16" s="456"/>
      <c r="E16" s="456"/>
      <c r="F16" s="456"/>
      <c r="G16" s="456"/>
      <c r="H16" s="159"/>
      <c r="I16" s="159"/>
      <c r="J16" s="160"/>
      <c r="K16" s="161" t="s">
        <v>118</v>
      </c>
      <c r="L16" s="161">
        <v>24</v>
      </c>
      <c r="M16" s="162">
        <v>500</v>
      </c>
      <c r="N16" s="153">
        <f t="shared" si="0"/>
        <v>12</v>
      </c>
    </row>
    <row r="17" spans="1:14" x14ac:dyDescent="0.25">
      <c r="A17" s="402"/>
      <c r="B17" s="455" t="s">
        <v>120</v>
      </c>
      <c r="C17" s="456"/>
      <c r="D17" s="456"/>
      <c r="E17" s="456"/>
      <c r="F17" s="456"/>
      <c r="G17" s="456"/>
      <c r="H17" s="159"/>
      <c r="I17" s="159"/>
      <c r="J17" s="160"/>
      <c r="K17" s="161" t="s">
        <v>119</v>
      </c>
      <c r="L17" s="161">
        <v>10</v>
      </c>
      <c r="M17" s="162">
        <v>150</v>
      </c>
      <c r="N17" s="153">
        <f t="shared" si="0"/>
        <v>1.5</v>
      </c>
    </row>
    <row r="18" spans="1:14" x14ac:dyDescent="0.25">
      <c r="A18" s="402"/>
      <c r="B18" s="455" t="s">
        <v>121</v>
      </c>
      <c r="C18" s="456"/>
      <c r="D18" s="456"/>
      <c r="E18" s="456"/>
      <c r="F18" s="456"/>
      <c r="G18" s="456"/>
      <c r="H18" s="159"/>
      <c r="I18" s="159"/>
      <c r="J18" s="160"/>
      <c r="K18" s="161" t="s">
        <v>122</v>
      </c>
      <c r="L18" s="161">
        <v>1</v>
      </c>
      <c r="M18" s="162">
        <v>500</v>
      </c>
      <c r="N18" s="153">
        <f t="shared" si="0"/>
        <v>0.5</v>
      </c>
    </row>
    <row r="19" spans="1:14" ht="15.75" thickBot="1" x14ac:dyDescent="0.3">
      <c r="A19" s="402"/>
      <c r="B19" s="455" t="s">
        <v>114</v>
      </c>
      <c r="C19" s="456"/>
      <c r="D19" s="456"/>
      <c r="E19" s="456"/>
      <c r="F19" s="456"/>
      <c r="G19" s="456"/>
      <c r="H19" s="163"/>
      <c r="I19" s="163"/>
      <c r="J19" s="163"/>
      <c r="K19" s="164" t="s">
        <v>73</v>
      </c>
      <c r="L19" s="164">
        <v>7000</v>
      </c>
      <c r="M19" s="164">
        <v>10</v>
      </c>
      <c r="N19" s="152">
        <f>L19*M19/1000+30</f>
        <v>100</v>
      </c>
    </row>
    <row r="20" spans="1:14" ht="15.75" thickBot="1" x14ac:dyDescent="0.3">
      <c r="A20" s="403"/>
      <c r="B20" s="457" t="s">
        <v>74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9"/>
      <c r="N20" s="165">
        <f>SUM(N8:N19)</f>
        <v>504.22500000000002</v>
      </c>
    </row>
    <row r="21" spans="1:14" ht="15.75" thickBot="1" x14ac:dyDescent="0.3">
      <c r="A21" s="87">
        <v>1</v>
      </c>
      <c r="B21" s="415" t="s">
        <v>123</v>
      </c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7"/>
    </row>
    <row r="22" spans="1:14" x14ac:dyDescent="0.25">
      <c r="A22" s="418"/>
      <c r="B22" s="410" t="s">
        <v>124</v>
      </c>
      <c r="C22" s="411"/>
      <c r="D22" s="411"/>
      <c r="E22" s="411"/>
      <c r="F22" s="411"/>
      <c r="G22" s="411"/>
      <c r="H22" s="80"/>
      <c r="I22" s="80"/>
      <c r="J22" s="81"/>
      <c r="K22" s="82">
        <v>200</v>
      </c>
      <c r="L22" s="82">
        <v>15000</v>
      </c>
      <c r="M22" s="83">
        <v>4</v>
      </c>
      <c r="N22" s="74">
        <f>L22*M22/1000</f>
        <v>60</v>
      </c>
    </row>
    <row r="23" spans="1:14" x14ac:dyDescent="0.25">
      <c r="A23" s="402"/>
      <c r="B23" s="410" t="s">
        <v>76</v>
      </c>
      <c r="C23" s="411"/>
      <c r="D23" s="411"/>
      <c r="E23" s="411"/>
      <c r="F23" s="411"/>
      <c r="G23" s="411"/>
      <c r="H23" s="80"/>
      <c r="I23" s="80"/>
      <c r="J23" s="81"/>
      <c r="K23" s="82">
        <v>150</v>
      </c>
      <c r="L23" s="82">
        <v>9000</v>
      </c>
      <c r="M23" s="83">
        <v>8</v>
      </c>
      <c r="N23" s="74">
        <f>L23*M23/1000</f>
        <v>72</v>
      </c>
    </row>
    <row r="24" spans="1:14" x14ac:dyDescent="0.25">
      <c r="A24" s="402"/>
      <c r="B24" s="408" t="s">
        <v>70</v>
      </c>
      <c r="C24" s="408"/>
      <c r="D24" s="408"/>
      <c r="E24" s="408"/>
      <c r="F24" s="408"/>
      <c r="G24" s="409"/>
      <c r="H24" s="75"/>
      <c r="I24" s="75"/>
      <c r="J24" s="76"/>
      <c r="K24" s="77">
        <v>100</v>
      </c>
      <c r="L24" s="77">
        <v>3500</v>
      </c>
      <c r="M24" s="78">
        <v>30</v>
      </c>
      <c r="N24" s="79">
        <f>L24*M24/1000</f>
        <v>105</v>
      </c>
    </row>
    <row r="25" spans="1:14" x14ac:dyDescent="0.25">
      <c r="A25" s="402"/>
      <c r="B25" s="408" t="s">
        <v>70</v>
      </c>
      <c r="C25" s="408"/>
      <c r="D25" s="408"/>
      <c r="E25" s="408"/>
      <c r="F25" s="408"/>
      <c r="G25" s="409"/>
      <c r="H25" s="75"/>
      <c r="I25" s="75"/>
      <c r="J25" s="76"/>
      <c r="K25" s="77">
        <v>80</v>
      </c>
      <c r="L25" s="77">
        <v>6000</v>
      </c>
      <c r="M25" s="78">
        <v>30</v>
      </c>
      <c r="N25" s="79">
        <f>L25*M25/1000</f>
        <v>180</v>
      </c>
    </row>
    <row r="26" spans="1:14" ht="15.75" thickBot="1" x14ac:dyDescent="0.3">
      <c r="A26" s="402"/>
      <c r="B26" s="408" t="s">
        <v>70</v>
      </c>
      <c r="C26" s="408"/>
      <c r="D26" s="408"/>
      <c r="E26" s="408"/>
      <c r="F26" s="408"/>
      <c r="G26" s="409"/>
      <c r="H26" s="75"/>
      <c r="I26" s="75"/>
      <c r="J26" s="76"/>
      <c r="K26" s="77">
        <v>50</v>
      </c>
      <c r="L26" s="77">
        <v>3500</v>
      </c>
      <c r="M26" s="78">
        <v>40</v>
      </c>
      <c r="N26" s="79">
        <f>L26*M26/1000</f>
        <v>140</v>
      </c>
    </row>
    <row r="27" spans="1:14" ht="15.75" thickBot="1" x14ac:dyDescent="0.3">
      <c r="A27" s="403"/>
      <c r="B27" s="412" t="s">
        <v>74</v>
      </c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4"/>
      <c r="N27" s="86">
        <f>SUM(N22:O26)</f>
        <v>557</v>
      </c>
    </row>
    <row r="28" spans="1:14" ht="15.75" thickBot="1" x14ac:dyDescent="0.3">
      <c r="A28" s="88">
        <v>3</v>
      </c>
      <c r="B28" s="415" t="s">
        <v>77</v>
      </c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/>
    </row>
    <row r="29" spans="1:14" x14ac:dyDescent="0.25">
      <c r="A29" s="89"/>
      <c r="B29" s="410" t="s">
        <v>67</v>
      </c>
      <c r="C29" s="411"/>
      <c r="D29" s="411"/>
      <c r="E29" s="411"/>
      <c r="F29" s="411"/>
      <c r="G29" s="419"/>
      <c r="H29" s="90"/>
      <c r="I29" s="90"/>
      <c r="J29" s="91"/>
      <c r="K29" s="68">
        <v>65</v>
      </c>
      <c r="L29" s="68">
        <f>7*180</f>
        <v>1260</v>
      </c>
      <c r="M29" s="69">
        <v>90</v>
      </c>
      <c r="N29" s="74">
        <f>L29*M29/1000</f>
        <v>113.4</v>
      </c>
    </row>
    <row r="30" spans="1:14" x14ac:dyDescent="0.25">
      <c r="A30" s="89"/>
      <c r="B30" s="410" t="s">
        <v>78</v>
      </c>
      <c r="C30" s="411"/>
      <c r="D30" s="411"/>
      <c r="E30" s="411"/>
      <c r="F30" s="411"/>
      <c r="G30" s="419"/>
      <c r="H30" s="92"/>
      <c r="I30" s="92"/>
      <c r="J30" s="93"/>
      <c r="K30" s="82">
        <v>70</v>
      </c>
      <c r="L30" s="82">
        <v>300</v>
      </c>
      <c r="M30" s="83">
        <v>4</v>
      </c>
      <c r="N30" s="74">
        <f>L30*M30/1000</f>
        <v>1.2</v>
      </c>
    </row>
    <row r="31" spans="1:14" ht="15.75" thickBot="1" x14ac:dyDescent="0.3">
      <c r="A31" s="89"/>
      <c r="B31" s="408" t="s">
        <v>70</v>
      </c>
      <c r="C31" s="408"/>
      <c r="D31" s="408"/>
      <c r="E31" s="408"/>
      <c r="F31" s="408"/>
      <c r="G31" s="409"/>
      <c r="H31" s="75"/>
      <c r="I31" s="75"/>
      <c r="J31" s="76"/>
      <c r="K31" s="77">
        <v>80</v>
      </c>
      <c r="L31" s="77">
        <v>6000</v>
      </c>
      <c r="M31" s="78">
        <v>30</v>
      </c>
      <c r="N31" s="79">
        <f>L31*M31/1000</f>
        <v>180</v>
      </c>
    </row>
    <row r="32" spans="1:14" ht="15.75" thickBot="1" x14ac:dyDescent="0.3">
      <c r="A32" s="89"/>
      <c r="B32" s="412" t="s">
        <v>74</v>
      </c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4"/>
      <c r="N32" s="86">
        <f>SUM(N29:N31)</f>
        <v>294.60000000000002</v>
      </c>
    </row>
    <row r="33" spans="1:14" ht="15.75" thickBot="1" x14ac:dyDescent="0.3">
      <c r="A33" s="87">
        <v>4</v>
      </c>
      <c r="B33" s="415" t="s">
        <v>79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7"/>
    </row>
    <row r="34" spans="1:14" x14ac:dyDescent="0.25">
      <c r="A34" s="420"/>
      <c r="B34" s="410" t="s">
        <v>67</v>
      </c>
      <c r="C34" s="411"/>
      <c r="D34" s="411"/>
      <c r="E34" s="411"/>
      <c r="F34" s="411"/>
      <c r="G34" s="419"/>
      <c r="H34" s="90"/>
      <c r="I34" s="90"/>
      <c r="J34" s="91"/>
      <c r="K34" s="68">
        <v>50</v>
      </c>
      <c r="L34" s="68">
        <f>5.19*180</f>
        <v>934.2</v>
      </c>
      <c r="M34" s="69">
        <v>96</v>
      </c>
      <c r="N34" s="74">
        <f>L34*M34/1000</f>
        <v>89.683200000000014</v>
      </c>
    </row>
    <row r="35" spans="1:14" x14ac:dyDescent="0.25">
      <c r="A35" s="420"/>
      <c r="B35" s="410" t="s">
        <v>80</v>
      </c>
      <c r="C35" s="411"/>
      <c r="D35" s="411"/>
      <c r="E35" s="411"/>
      <c r="F35" s="411"/>
      <c r="G35" s="419"/>
      <c r="H35" s="92"/>
      <c r="I35" s="92"/>
      <c r="J35" s="93"/>
      <c r="K35" s="82">
        <v>50</v>
      </c>
      <c r="L35" s="82">
        <v>190</v>
      </c>
      <c r="M35" s="83">
        <v>4</v>
      </c>
      <c r="N35" s="74">
        <f>L35*M35/1000</f>
        <v>0.76</v>
      </c>
    </row>
    <row r="36" spans="1:14" ht="15.75" thickBot="1" x14ac:dyDescent="0.3">
      <c r="A36" s="420"/>
      <c r="B36" s="408" t="s">
        <v>70</v>
      </c>
      <c r="C36" s="408"/>
      <c r="D36" s="408"/>
      <c r="E36" s="408"/>
      <c r="F36" s="408"/>
      <c r="G36" s="409"/>
      <c r="H36" s="75"/>
      <c r="I36" s="75"/>
      <c r="J36" s="76"/>
      <c r="K36" s="77">
        <v>50</v>
      </c>
      <c r="L36" s="77">
        <v>3500</v>
      </c>
      <c r="M36" s="78">
        <v>2</v>
      </c>
      <c r="N36" s="79">
        <f>L36*M36/1000</f>
        <v>7</v>
      </c>
    </row>
    <row r="37" spans="1:14" ht="15.75" thickBot="1" x14ac:dyDescent="0.3">
      <c r="A37" s="420"/>
      <c r="B37" s="421" t="s">
        <v>74</v>
      </c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86">
        <f>SUM(N34:N36)</f>
        <v>97.443200000000019</v>
      </c>
    </row>
    <row r="38" spans="1:14" ht="15.75" thickBot="1" x14ac:dyDescent="0.3">
      <c r="A38" s="87">
        <v>5</v>
      </c>
      <c r="B38" s="415" t="s">
        <v>81</v>
      </c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7"/>
    </row>
    <row r="39" spans="1:14" ht="15.75" thickBot="1" x14ac:dyDescent="0.3">
      <c r="A39" s="423"/>
      <c r="B39" s="404" t="s">
        <v>67</v>
      </c>
      <c r="C39" s="405"/>
      <c r="D39" s="405"/>
      <c r="E39" s="405"/>
      <c r="F39" s="405"/>
      <c r="G39" s="424"/>
      <c r="H39" s="90"/>
      <c r="I39" s="90"/>
      <c r="J39" s="91"/>
      <c r="K39" s="68">
        <v>200</v>
      </c>
      <c r="L39" s="68">
        <f>41*180</f>
        <v>7380</v>
      </c>
      <c r="M39" s="69">
        <v>44</v>
      </c>
      <c r="N39" s="70">
        <f>L39*M39/1000</f>
        <v>324.72000000000003</v>
      </c>
    </row>
    <row r="40" spans="1:14" ht="15.75" thickBot="1" x14ac:dyDescent="0.3">
      <c r="A40" s="423"/>
      <c r="B40" s="421" t="s">
        <v>74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5"/>
      <c r="N40" s="86">
        <f>SUM(N39:N39)</f>
        <v>324.72000000000003</v>
      </c>
    </row>
    <row r="41" spans="1:14" ht="15.75" thickBot="1" x14ac:dyDescent="0.3">
      <c r="A41" s="87">
        <v>6</v>
      </c>
      <c r="B41" s="416" t="s">
        <v>82</v>
      </c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7"/>
    </row>
    <row r="42" spans="1:14" ht="15.75" thickBot="1" x14ac:dyDescent="0.3">
      <c r="A42" s="426"/>
      <c r="B42" s="410" t="s">
        <v>67</v>
      </c>
      <c r="C42" s="411"/>
      <c r="D42" s="411"/>
      <c r="E42" s="411"/>
      <c r="F42" s="411"/>
      <c r="G42" s="419"/>
      <c r="H42" s="90"/>
      <c r="I42" s="90"/>
      <c r="J42" s="91"/>
      <c r="K42" s="68">
        <v>50</v>
      </c>
      <c r="L42" s="68">
        <f>5.19*180</f>
        <v>934.2</v>
      </c>
      <c r="M42" s="69">
        <v>46</v>
      </c>
      <c r="N42" s="74">
        <f>L42*M42/1000</f>
        <v>42.973200000000006</v>
      </c>
    </row>
    <row r="43" spans="1:14" ht="15.75" thickBot="1" x14ac:dyDescent="0.3">
      <c r="A43" s="423"/>
      <c r="B43" s="412" t="s">
        <v>74</v>
      </c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4"/>
      <c r="N43" s="86">
        <f>SUM(N42:N42)</f>
        <v>42.973200000000006</v>
      </c>
    </row>
    <row r="44" spans="1:14" ht="15.75" thickBot="1" x14ac:dyDescent="0.3">
      <c r="A44" s="87">
        <v>7</v>
      </c>
      <c r="B44" s="415" t="s">
        <v>83</v>
      </c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7"/>
    </row>
    <row r="45" spans="1:14" x14ac:dyDescent="0.25">
      <c r="A45" s="423"/>
      <c r="B45" s="404" t="s">
        <v>67</v>
      </c>
      <c r="C45" s="405"/>
      <c r="D45" s="405"/>
      <c r="E45" s="405"/>
      <c r="F45" s="405"/>
      <c r="G45" s="424"/>
      <c r="H45" s="90"/>
      <c r="I45" s="90"/>
      <c r="J45" s="91"/>
      <c r="K45" s="68">
        <v>80</v>
      </c>
      <c r="L45" s="68">
        <v>1400</v>
      </c>
      <c r="M45" s="69">
        <v>100</v>
      </c>
      <c r="N45" s="94">
        <f>L45*M45/1000</f>
        <v>140</v>
      </c>
    </row>
    <row r="46" spans="1:14" ht="15.75" thickBot="1" x14ac:dyDescent="0.3">
      <c r="A46" s="423"/>
      <c r="B46" s="410" t="s">
        <v>67</v>
      </c>
      <c r="C46" s="411"/>
      <c r="D46" s="411"/>
      <c r="E46" s="411"/>
      <c r="F46" s="411"/>
      <c r="G46" s="419"/>
      <c r="H46" s="90"/>
      <c r="I46" s="90"/>
      <c r="J46" s="91"/>
      <c r="K46" s="68">
        <v>65</v>
      </c>
      <c r="L46" s="68">
        <f>7*180</f>
        <v>1260</v>
      </c>
      <c r="M46" s="69">
        <v>100</v>
      </c>
      <c r="N46" s="74">
        <f>L46*M46/1000</f>
        <v>126</v>
      </c>
    </row>
    <row r="47" spans="1:14" ht="15.75" thickBot="1" x14ac:dyDescent="0.3">
      <c r="A47" s="420"/>
      <c r="B47" s="421" t="s">
        <v>74</v>
      </c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5"/>
      <c r="N47" s="86">
        <f>SUM(N45:N46)</f>
        <v>266</v>
      </c>
    </row>
    <row r="48" spans="1:14" ht="15.75" thickBot="1" x14ac:dyDescent="0.3">
      <c r="A48" s="87">
        <v>13</v>
      </c>
      <c r="B48" s="415" t="s">
        <v>84</v>
      </c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7"/>
    </row>
    <row r="49" spans="1:16" x14ac:dyDescent="0.25">
      <c r="A49" s="420"/>
      <c r="B49" s="410" t="s">
        <v>85</v>
      </c>
      <c r="C49" s="411"/>
      <c r="D49" s="411"/>
      <c r="E49" s="411"/>
      <c r="F49" s="411"/>
      <c r="G49" s="411"/>
      <c r="H49" s="84"/>
      <c r="I49" s="84"/>
      <c r="J49" s="84"/>
      <c r="K49" s="85" t="s">
        <v>86</v>
      </c>
      <c r="L49" s="85">
        <v>4000</v>
      </c>
      <c r="M49" s="85">
        <v>30</v>
      </c>
      <c r="N49" s="73">
        <f>L49*M49/1000</f>
        <v>120</v>
      </c>
    </row>
    <row r="50" spans="1:16" ht="15.75" thickBot="1" x14ac:dyDescent="0.3">
      <c r="A50" s="420"/>
      <c r="B50" s="428" t="s">
        <v>87</v>
      </c>
      <c r="C50" s="429"/>
      <c r="D50" s="429"/>
      <c r="E50" s="429"/>
      <c r="F50" s="429"/>
      <c r="G50" s="429"/>
      <c r="H50" s="95"/>
      <c r="I50" s="95"/>
      <c r="J50" s="95"/>
      <c r="K50" s="96" t="s">
        <v>88</v>
      </c>
      <c r="L50" s="96">
        <v>96</v>
      </c>
      <c r="M50" s="85">
        <v>4000</v>
      </c>
      <c r="N50" s="97">
        <f>M50*L50/1000</f>
        <v>384</v>
      </c>
    </row>
    <row r="51" spans="1:16" ht="15.75" thickBot="1" x14ac:dyDescent="0.3">
      <c r="A51" s="420"/>
      <c r="B51" s="421" t="s">
        <v>89</v>
      </c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86">
        <f>SUM(N49:N50)</f>
        <v>504</v>
      </c>
      <c r="P51" s="33">
        <f>N51+N47+N43+N40+N37+N32+N27+N20</f>
        <v>2590.9614000000001</v>
      </c>
    </row>
    <row r="52" spans="1:16" ht="15.75" thickBot="1" x14ac:dyDescent="0.3">
      <c r="A52" s="412" t="s">
        <v>90</v>
      </c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4"/>
      <c r="N52" s="98" t="e">
        <f>(#REF!+N51)*1.15</f>
        <v>#REF!</v>
      </c>
    </row>
    <row r="53" spans="1:16" ht="15.75" thickBot="1" x14ac:dyDescent="0.3">
      <c r="A53" s="399" t="s">
        <v>2</v>
      </c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1"/>
    </row>
    <row r="54" spans="1:16" ht="15.75" thickBot="1" x14ac:dyDescent="0.3">
      <c r="A54" s="65">
        <v>14</v>
      </c>
      <c r="B54" s="399" t="s">
        <v>91</v>
      </c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1"/>
    </row>
    <row r="55" spans="1:16" x14ac:dyDescent="0.25">
      <c r="A55" s="99"/>
      <c r="B55" s="404" t="s">
        <v>92</v>
      </c>
      <c r="C55" s="405"/>
      <c r="D55" s="405"/>
      <c r="E55" s="405"/>
      <c r="F55" s="405"/>
      <c r="G55" s="427"/>
      <c r="H55" s="100"/>
      <c r="I55" s="101"/>
      <c r="J55" s="102"/>
      <c r="K55" s="69" t="s">
        <v>93</v>
      </c>
      <c r="L55" s="103">
        <v>310</v>
      </c>
      <c r="M55" s="103">
        <v>260</v>
      </c>
      <c r="N55" s="104">
        <f>L55*M55/1000</f>
        <v>80.599999999999994</v>
      </c>
    </row>
    <row r="56" spans="1:16" x14ac:dyDescent="0.25">
      <c r="A56" s="99"/>
      <c r="B56" s="410" t="s">
        <v>94</v>
      </c>
      <c r="C56" s="411"/>
      <c r="D56" s="411"/>
      <c r="E56" s="411"/>
      <c r="F56" s="411"/>
      <c r="G56" s="430"/>
      <c r="H56" s="100"/>
      <c r="I56" s="101"/>
      <c r="J56" s="102"/>
      <c r="K56" s="69" t="s">
        <v>95</v>
      </c>
      <c r="L56" s="105">
        <v>300</v>
      </c>
      <c r="M56" s="105">
        <v>90</v>
      </c>
      <c r="N56" s="104">
        <f>L56*M56/1000</f>
        <v>27</v>
      </c>
    </row>
    <row r="57" spans="1:16" ht="15.75" thickBot="1" x14ac:dyDescent="0.3">
      <c r="A57" s="59"/>
      <c r="B57" s="431" t="s">
        <v>96</v>
      </c>
      <c r="C57" s="432"/>
      <c r="D57" s="432"/>
      <c r="E57" s="432"/>
      <c r="F57" s="432"/>
      <c r="G57" s="433"/>
      <c r="H57" s="106"/>
      <c r="I57" s="56"/>
      <c r="J57" s="62"/>
      <c r="K57" s="72"/>
      <c r="L57" s="107"/>
      <c r="M57" s="107"/>
      <c r="N57" s="108">
        <f>SUM(N55:N56)</f>
        <v>107.6</v>
      </c>
    </row>
    <row r="58" spans="1:16" ht="15.75" thickBot="1" x14ac:dyDescent="0.3">
      <c r="A58" s="65">
        <v>15</v>
      </c>
      <c r="B58" s="399" t="s">
        <v>97</v>
      </c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1"/>
    </row>
    <row r="59" spans="1:16" x14ac:dyDescent="0.25">
      <c r="A59" s="99"/>
      <c r="B59" s="404" t="s">
        <v>92</v>
      </c>
      <c r="C59" s="405"/>
      <c r="D59" s="405"/>
      <c r="E59" s="405"/>
      <c r="F59" s="405"/>
      <c r="G59" s="427"/>
      <c r="H59" s="100"/>
      <c r="I59" s="101"/>
      <c r="J59" s="102"/>
      <c r="K59" s="69" t="s">
        <v>93</v>
      </c>
      <c r="L59" s="103">
        <v>500</v>
      </c>
      <c r="M59" s="103">
        <v>260</v>
      </c>
      <c r="N59" s="104">
        <f>L59*M59/1000</f>
        <v>130</v>
      </c>
    </row>
    <row r="60" spans="1:16" x14ac:dyDescent="0.25">
      <c r="A60" s="99"/>
      <c r="B60" s="410" t="s">
        <v>94</v>
      </c>
      <c r="C60" s="411"/>
      <c r="D60" s="411"/>
      <c r="E60" s="411"/>
      <c r="F60" s="411"/>
      <c r="G60" s="430"/>
      <c r="H60" s="100"/>
      <c r="I60" s="101"/>
      <c r="J60" s="102"/>
      <c r="K60" s="69" t="s">
        <v>95</v>
      </c>
      <c r="L60" s="105">
        <v>460</v>
      </c>
      <c r="M60" s="105">
        <v>90</v>
      </c>
      <c r="N60" s="104">
        <f>L60*M60/1000</f>
        <v>41.4</v>
      </c>
    </row>
    <row r="61" spans="1:16" x14ac:dyDescent="0.25">
      <c r="A61" s="99"/>
      <c r="B61" s="410" t="s">
        <v>96</v>
      </c>
      <c r="C61" s="411"/>
      <c r="D61" s="411"/>
      <c r="E61" s="411"/>
      <c r="F61" s="411"/>
      <c r="G61" s="430"/>
      <c r="H61" s="100"/>
      <c r="I61" s="101"/>
      <c r="J61" s="102"/>
      <c r="K61" s="69"/>
      <c r="L61" s="72"/>
      <c r="M61" s="71"/>
      <c r="N61" s="109">
        <f>SUM(N59:N60)</f>
        <v>171.4</v>
      </c>
    </row>
    <row r="62" spans="1:16" ht="15.75" thickBot="1" x14ac:dyDescent="0.3">
      <c r="A62" s="110">
        <v>16</v>
      </c>
      <c r="B62" s="111" t="s">
        <v>98</v>
      </c>
      <c r="C62" s="112"/>
      <c r="D62" s="112"/>
      <c r="E62" s="112"/>
      <c r="F62" s="112"/>
      <c r="G62" s="113"/>
      <c r="H62" s="114"/>
      <c r="I62" s="112"/>
      <c r="J62" s="115"/>
      <c r="K62" s="116"/>
      <c r="L62" s="116">
        <v>19</v>
      </c>
      <c r="M62" s="96">
        <v>3</v>
      </c>
      <c r="N62" s="117">
        <f>(19)*3</f>
        <v>57</v>
      </c>
    </row>
    <row r="63" spans="1:16" ht="15.75" thickBot="1" x14ac:dyDescent="0.3">
      <c r="A63" s="437" t="s">
        <v>99</v>
      </c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9"/>
      <c r="N63" s="117">
        <f>(N57+N61+N62)*1.15</f>
        <v>386.4</v>
      </c>
    </row>
    <row r="64" spans="1:16" ht="15.75" thickBot="1" x14ac:dyDescent="0.3">
      <c r="A64" s="399" t="s">
        <v>3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1"/>
    </row>
    <row r="65" spans="1:16" x14ac:dyDescent="0.25">
      <c r="A65" s="118">
        <v>17</v>
      </c>
      <c r="B65" s="440" t="s">
        <v>100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2"/>
      <c r="N65" s="104">
        <v>1500</v>
      </c>
    </row>
    <row r="66" spans="1:16" x14ac:dyDescent="0.25">
      <c r="A66" s="119">
        <v>18</v>
      </c>
      <c r="B66" s="443" t="s">
        <v>101</v>
      </c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5"/>
      <c r="N66" s="104">
        <f>80*510/1000*1.15</f>
        <v>46.919999999999995</v>
      </c>
    </row>
    <row r="67" spans="1:16" x14ac:dyDescent="0.25">
      <c r="A67" s="119">
        <v>19</v>
      </c>
      <c r="B67" s="446" t="s">
        <v>102</v>
      </c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8"/>
      <c r="N67" s="120">
        <v>400</v>
      </c>
      <c r="P67" s="1"/>
    </row>
    <row r="68" spans="1:16" x14ac:dyDescent="0.25">
      <c r="A68" s="119">
        <v>20</v>
      </c>
      <c r="B68" s="446" t="s">
        <v>103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8"/>
      <c r="N68" s="121">
        <v>50</v>
      </c>
      <c r="P68" s="1"/>
    </row>
    <row r="69" spans="1:16" x14ac:dyDescent="0.25">
      <c r="A69" s="122">
        <v>21</v>
      </c>
      <c r="B69" s="123" t="s">
        <v>104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4"/>
      <c r="N69" s="120">
        <v>100</v>
      </c>
      <c r="P69" s="1"/>
    </row>
    <row r="70" spans="1:16" ht="15.75" thickBot="1" x14ac:dyDescent="0.3">
      <c r="A70" s="125">
        <v>22</v>
      </c>
      <c r="B70" s="126" t="s">
        <v>105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7"/>
      <c r="N70" s="128">
        <v>260</v>
      </c>
      <c r="P70" s="1"/>
    </row>
    <row r="71" spans="1:16" ht="15.75" thickBot="1" x14ac:dyDescent="0.3">
      <c r="A71" s="437" t="s">
        <v>106</v>
      </c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9"/>
      <c r="N71" s="117">
        <f>SUM(N65:N70)</f>
        <v>2356.92</v>
      </c>
      <c r="P71" s="1"/>
    </row>
    <row r="72" spans="1:16" ht="15.75" thickBot="1" x14ac:dyDescent="0.3">
      <c r="A72" s="24">
        <v>23</v>
      </c>
      <c r="B72" s="129" t="s">
        <v>107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1"/>
      <c r="P72" s="1"/>
    </row>
    <row r="73" spans="1:16" ht="15.75" thickBot="1" x14ac:dyDescent="0.3">
      <c r="A73" s="132"/>
      <c r="B73" s="410" t="s">
        <v>85</v>
      </c>
      <c r="C73" s="411"/>
      <c r="D73" s="411"/>
      <c r="E73" s="411"/>
      <c r="F73" s="411"/>
      <c r="G73" s="411"/>
      <c r="H73" s="133"/>
      <c r="I73" s="134"/>
      <c r="J73" s="134"/>
      <c r="K73" s="135" t="s">
        <v>86</v>
      </c>
      <c r="L73" s="135">
        <v>2300</v>
      </c>
      <c r="M73" s="135">
        <f>9.5*3.17+11.9*2.81+7.4*2.56+4.9*2.2</f>
        <v>93.278000000000006</v>
      </c>
      <c r="N73" s="136">
        <f>L73*M73/1000*1.15</f>
        <v>246.72031000000001</v>
      </c>
      <c r="P73" s="1"/>
    </row>
    <row r="74" spans="1:16" ht="15.75" thickBot="1" x14ac:dyDescent="0.3">
      <c r="A74" s="137"/>
      <c r="B74" s="428" t="s">
        <v>87</v>
      </c>
      <c r="C74" s="429"/>
      <c r="D74" s="429"/>
      <c r="E74" s="429"/>
      <c r="F74" s="429"/>
      <c r="G74" s="429"/>
      <c r="H74" s="138"/>
      <c r="I74" s="139"/>
      <c r="J74" s="139"/>
      <c r="K74" s="96" t="s">
        <v>88</v>
      </c>
      <c r="L74" s="96">
        <v>65</v>
      </c>
      <c r="M74" s="96">
        <f>9.5*65.3+11.9*59.3+7.4*55.3+4.9*49.3</f>
        <v>1976.81</v>
      </c>
      <c r="N74" s="136">
        <f>L74*M74/1000*1.15</f>
        <v>147.76654749999997</v>
      </c>
      <c r="P74" s="1"/>
    </row>
    <row r="75" spans="1:16" ht="15.75" thickBot="1" x14ac:dyDescent="0.3">
      <c r="A75" s="140"/>
      <c r="B75" s="141"/>
      <c r="C75" s="141"/>
      <c r="D75" s="141"/>
      <c r="E75" s="141"/>
      <c r="F75" s="141"/>
      <c r="G75" s="141"/>
      <c r="H75" s="142"/>
      <c r="I75" s="142"/>
      <c r="J75" s="142"/>
      <c r="K75" s="143"/>
      <c r="L75" s="143"/>
      <c r="M75" s="128" t="s">
        <v>96</v>
      </c>
      <c r="N75" s="136">
        <f>SUM(N73:N74)</f>
        <v>394.48685749999999</v>
      </c>
      <c r="P75" s="1"/>
    </row>
    <row r="76" spans="1:16" ht="16.5" thickBot="1" x14ac:dyDescent="0.3">
      <c r="A76" s="434" t="s">
        <v>108</v>
      </c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6"/>
      <c r="N76" s="144" t="e">
        <f>SUM(#REF!+N52+N63+N71+N72+N75)</f>
        <v>#REF!</v>
      </c>
    </row>
  </sheetData>
  <mergeCells count="79">
    <mergeCell ref="A76:M76"/>
    <mergeCell ref="B60:G60"/>
    <mergeCell ref="B61:G61"/>
    <mergeCell ref="A63:M63"/>
    <mergeCell ref="A64:N64"/>
    <mergeCell ref="B65:M65"/>
    <mergeCell ref="B66:M66"/>
    <mergeCell ref="B67:M67"/>
    <mergeCell ref="B68:M68"/>
    <mergeCell ref="A71:M71"/>
    <mergeCell ref="B73:G73"/>
    <mergeCell ref="B74:G74"/>
    <mergeCell ref="B59:G59"/>
    <mergeCell ref="A49:A51"/>
    <mergeCell ref="B49:G49"/>
    <mergeCell ref="B50:G50"/>
    <mergeCell ref="B51:M51"/>
    <mergeCell ref="A52:M52"/>
    <mergeCell ref="A53:N53"/>
    <mergeCell ref="B54:N54"/>
    <mergeCell ref="B55:G55"/>
    <mergeCell ref="B56:G56"/>
    <mergeCell ref="B57:G57"/>
    <mergeCell ref="B58:N58"/>
    <mergeCell ref="B48:N48"/>
    <mergeCell ref="A39:A40"/>
    <mergeCell ref="B39:G39"/>
    <mergeCell ref="B40:M40"/>
    <mergeCell ref="B41:N41"/>
    <mergeCell ref="A42:A43"/>
    <mergeCell ref="B42:G42"/>
    <mergeCell ref="B43:M43"/>
    <mergeCell ref="B44:N44"/>
    <mergeCell ref="A45:A47"/>
    <mergeCell ref="B45:G45"/>
    <mergeCell ref="B46:G46"/>
    <mergeCell ref="B47:M47"/>
    <mergeCell ref="A34:A37"/>
    <mergeCell ref="B34:G34"/>
    <mergeCell ref="B35:G35"/>
    <mergeCell ref="B36:G36"/>
    <mergeCell ref="B37:M37"/>
    <mergeCell ref="B38:N38"/>
    <mergeCell ref="B28:N28"/>
    <mergeCell ref="B29:G29"/>
    <mergeCell ref="B30:G30"/>
    <mergeCell ref="B31:G31"/>
    <mergeCell ref="B32:M32"/>
    <mergeCell ref="B33:N33"/>
    <mergeCell ref="B21:N21"/>
    <mergeCell ref="A22:A27"/>
    <mergeCell ref="B22:G22"/>
    <mergeCell ref="B23:G23"/>
    <mergeCell ref="B24:G24"/>
    <mergeCell ref="B25:G25"/>
    <mergeCell ref="B26:G26"/>
    <mergeCell ref="B27:M27"/>
    <mergeCell ref="B7:N7"/>
    <mergeCell ref="A8:A20"/>
    <mergeCell ref="B8:G8"/>
    <mergeCell ref="B10:G10"/>
    <mergeCell ref="B11:G11"/>
    <mergeCell ref="B12:G12"/>
    <mergeCell ref="B14:G14"/>
    <mergeCell ref="B19:G19"/>
    <mergeCell ref="B20:M20"/>
    <mergeCell ref="B9:G9"/>
    <mergeCell ref="B13:G13"/>
    <mergeCell ref="B15:G15"/>
    <mergeCell ref="B16:G16"/>
    <mergeCell ref="B17:G17"/>
    <mergeCell ref="B18:G18"/>
    <mergeCell ref="K1:O1"/>
    <mergeCell ref="F2:H2"/>
    <mergeCell ref="B3:N3"/>
    <mergeCell ref="B4:J4"/>
    <mergeCell ref="K4:M4"/>
    <mergeCell ref="N4:N6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28"/>
  <sheetViews>
    <sheetView showWhiteSpace="0" zoomScale="85" zoomScaleNormal="85" workbookViewId="0">
      <selection sqref="A1:P166"/>
    </sheetView>
  </sheetViews>
  <sheetFormatPr defaultRowHeight="15" x14ac:dyDescent="0.25"/>
  <cols>
    <col min="1" max="1" width="5.140625" style="24" customWidth="1"/>
    <col min="2" max="2" width="10" customWidth="1"/>
    <col min="7" max="7" width="3.85546875" customWidth="1"/>
    <col min="8" max="8" width="0.28515625" hidden="1" customWidth="1"/>
    <col min="9" max="10" width="9.140625" hidden="1" customWidth="1"/>
    <col min="11" max="11" width="13.28515625" style="1" customWidth="1"/>
    <col min="12" max="12" width="8" style="1" customWidth="1"/>
    <col min="13" max="13" width="8.28515625" style="1" customWidth="1"/>
    <col min="14" max="14" width="12.140625" style="1" customWidth="1"/>
    <col min="15" max="15" width="8.140625" hidden="1" customWidth="1"/>
    <col min="16" max="16" width="12" customWidth="1"/>
    <col min="17" max="17" width="14.5703125" customWidth="1"/>
    <col min="18" max="18" width="11.7109375" customWidth="1"/>
    <col min="21" max="21" width="9.85546875" customWidth="1"/>
  </cols>
  <sheetData>
    <row r="1" spans="1:16" x14ac:dyDescent="0.25">
      <c r="A1" s="382" t="s">
        <v>217</v>
      </c>
      <c r="B1" s="382"/>
      <c r="C1" s="5"/>
      <c r="D1" s="5"/>
      <c r="E1" s="5"/>
      <c r="F1" s="5"/>
      <c r="G1" s="5"/>
      <c r="H1" s="5"/>
      <c r="I1" s="5"/>
      <c r="J1" s="5"/>
      <c r="K1" s="463" t="s">
        <v>218</v>
      </c>
      <c r="L1" s="463"/>
      <c r="M1" s="463"/>
      <c r="N1" s="463"/>
      <c r="O1" s="463"/>
      <c r="P1" s="463"/>
    </row>
    <row r="2" spans="1:16" x14ac:dyDescent="0.25">
      <c r="A2" s="464" t="s">
        <v>219</v>
      </c>
      <c r="B2" s="464"/>
      <c r="C2" s="464"/>
      <c r="D2" s="464"/>
      <c r="E2" s="464"/>
      <c r="F2" s="464"/>
      <c r="G2" s="5"/>
      <c r="H2" s="5"/>
      <c r="I2" s="5"/>
      <c r="J2" s="5"/>
      <c r="K2" s="463" t="s">
        <v>220</v>
      </c>
      <c r="L2" s="463"/>
      <c r="M2" s="463"/>
      <c r="N2" s="463"/>
      <c r="O2" s="463"/>
      <c r="P2" s="463"/>
    </row>
    <row r="3" spans="1:16" x14ac:dyDescent="0.25">
      <c r="A3" s="464"/>
      <c r="B3" s="464"/>
      <c r="C3" s="464"/>
      <c r="D3" s="464"/>
      <c r="E3" s="464"/>
      <c r="F3" s="464"/>
      <c r="G3" s="5"/>
      <c r="H3" s="5"/>
      <c r="I3" s="5"/>
      <c r="J3" s="5"/>
      <c r="K3" s="463" t="s">
        <v>221</v>
      </c>
      <c r="L3" s="463"/>
      <c r="M3" s="463"/>
      <c r="N3" s="463"/>
      <c r="O3" s="463"/>
      <c r="P3" s="463"/>
    </row>
    <row r="4" spans="1:16" x14ac:dyDescent="0.25">
      <c r="A4" s="464"/>
      <c r="B4" s="464"/>
      <c r="C4" s="464"/>
      <c r="D4" s="464"/>
      <c r="E4" s="464"/>
      <c r="F4" s="464"/>
      <c r="G4" s="5"/>
      <c r="H4" s="5"/>
      <c r="I4" s="5"/>
      <c r="J4" s="5"/>
      <c r="K4" s="307"/>
      <c r="L4" s="307"/>
      <c r="M4" s="307"/>
      <c r="N4" s="307"/>
      <c r="O4" s="307"/>
      <c r="P4" s="308"/>
    </row>
    <row r="5" spans="1:16" x14ac:dyDescent="0.25">
      <c r="A5" s="382" t="s">
        <v>222</v>
      </c>
      <c r="B5" s="382"/>
      <c r="C5" s="382"/>
      <c r="D5" s="382"/>
      <c r="E5" s="5"/>
      <c r="F5" s="5"/>
      <c r="G5" s="5"/>
      <c r="H5" s="5"/>
      <c r="I5" s="5"/>
      <c r="J5" s="5"/>
      <c r="K5" s="463" t="s">
        <v>223</v>
      </c>
      <c r="L5" s="463"/>
      <c r="M5" s="463"/>
      <c r="N5" s="463"/>
      <c r="O5" s="463"/>
      <c r="P5" s="463"/>
    </row>
    <row r="6" spans="1:16" x14ac:dyDescent="0.25">
      <c r="A6" s="382" t="s">
        <v>224</v>
      </c>
      <c r="B6" s="382"/>
      <c r="C6" s="382"/>
      <c r="D6" s="382"/>
      <c r="E6" s="5"/>
      <c r="F6" s="5"/>
      <c r="G6" s="5"/>
      <c r="H6" s="5"/>
      <c r="I6" s="5"/>
      <c r="J6" s="5"/>
      <c r="K6" s="463" t="s">
        <v>225</v>
      </c>
      <c r="L6" s="463"/>
      <c r="M6" s="463"/>
      <c r="N6" s="463"/>
      <c r="O6" s="463"/>
      <c r="P6" s="463"/>
    </row>
    <row r="7" spans="1:16" x14ac:dyDescent="0.25">
      <c r="A7" s="229"/>
    </row>
    <row r="8" spans="1:16" x14ac:dyDescent="0.25">
      <c r="A8" s="229"/>
    </row>
    <row r="9" spans="1:16" x14ac:dyDescent="0.25">
      <c r="A9" s="229"/>
    </row>
    <row r="10" spans="1:16" x14ac:dyDescent="0.25">
      <c r="A10" s="53"/>
      <c r="B10" s="53"/>
      <c r="C10" s="53"/>
      <c r="D10" s="53"/>
      <c r="E10" s="5"/>
      <c r="F10" s="5"/>
      <c r="G10" s="5"/>
      <c r="H10" s="5"/>
      <c r="I10" s="5"/>
      <c r="J10" s="5"/>
      <c r="K10" s="43"/>
      <c r="L10" s="43"/>
      <c r="M10" s="43"/>
      <c r="N10" s="43"/>
      <c r="O10" s="43"/>
      <c r="P10" s="43"/>
    </row>
    <row r="11" spans="1:16" x14ac:dyDescent="0.25">
      <c r="A11" s="382" t="s">
        <v>46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</row>
    <row r="12" spans="1:16" x14ac:dyDescent="0.25">
      <c r="A12" s="383" t="s">
        <v>227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</row>
    <row r="13" spans="1:16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5"/>
    </row>
    <row r="14" spans="1:16" ht="15.75" x14ac:dyDescent="0.25">
      <c r="A14" s="384" t="s">
        <v>4</v>
      </c>
      <c r="B14" s="385" t="s">
        <v>0</v>
      </c>
      <c r="C14" s="385"/>
      <c r="D14" s="385"/>
      <c r="E14" s="385"/>
      <c r="F14" s="385"/>
      <c r="G14" s="385"/>
      <c r="H14" s="11"/>
      <c r="I14" s="11"/>
      <c r="J14" s="11"/>
      <c r="K14" s="386" t="s">
        <v>8</v>
      </c>
      <c r="L14" s="386" t="s">
        <v>5</v>
      </c>
      <c r="M14" s="386"/>
      <c r="N14" s="380" t="s">
        <v>26</v>
      </c>
      <c r="O14" s="7"/>
      <c r="P14" s="381" t="s">
        <v>48</v>
      </c>
    </row>
    <row r="15" spans="1:16" ht="36.75" customHeight="1" x14ac:dyDescent="0.25">
      <c r="A15" s="384"/>
      <c r="B15" s="385"/>
      <c r="C15" s="385"/>
      <c r="D15" s="385"/>
      <c r="E15" s="385"/>
      <c r="F15" s="385"/>
      <c r="G15" s="385"/>
      <c r="H15" s="12"/>
      <c r="I15" s="12"/>
      <c r="J15" s="12"/>
      <c r="K15" s="386"/>
      <c r="L15" s="386"/>
      <c r="M15" s="386"/>
      <c r="N15" s="380"/>
      <c r="O15" s="7"/>
      <c r="P15" s="381"/>
    </row>
    <row r="16" spans="1:16" ht="18.75" x14ac:dyDescent="0.3">
      <c r="A16" s="578" t="s">
        <v>157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</row>
    <row r="17" spans="1:18" ht="18.75" x14ac:dyDescent="0.3">
      <c r="A17" s="533" t="s">
        <v>158</v>
      </c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5"/>
    </row>
    <row r="18" spans="1:18" x14ac:dyDescent="0.25">
      <c r="A18" s="538" t="s">
        <v>156</v>
      </c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40"/>
    </row>
    <row r="19" spans="1:18" ht="43.15" customHeight="1" x14ac:dyDescent="0.25">
      <c r="A19" s="180">
        <v>1</v>
      </c>
      <c r="B19" s="460" t="s">
        <v>288</v>
      </c>
      <c r="C19" s="460"/>
      <c r="D19" s="460"/>
      <c r="E19" s="460"/>
      <c r="F19" s="460"/>
      <c r="G19" s="460"/>
      <c r="H19" s="177"/>
      <c r="I19" s="177"/>
      <c r="J19" s="177"/>
      <c r="K19" s="180">
        <v>68</v>
      </c>
      <c r="L19" s="461">
        <v>219</v>
      </c>
      <c r="M19" s="462"/>
      <c r="N19" s="182">
        <v>700</v>
      </c>
      <c r="O19" s="7"/>
      <c r="P19" s="178" t="s">
        <v>174</v>
      </c>
    </row>
    <row r="20" spans="1:18" ht="28.9" customHeight="1" x14ac:dyDescent="0.25">
      <c r="A20" s="180">
        <f>A19+1</f>
        <v>2</v>
      </c>
      <c r="B20" s="460" t="s">
        <v>144</v>
      </c>
      <c r="C20" s="460"/>
      <c r="D20" s="460"/>
      <c r="E20" s="460"/>
      <c r="F20" s="460"/>
      <c r="G20" s="460"/>
      <c r="H20" s="177"/>
      <c r="I20" s="177"/>
      <c r="J20" s="177"/>
      <c r="K20" s="180">
        <f>110+340+40+20</f>
        <v>510</v>
      </c>
      <c r="L20" s="461" t="s">
        <v>145</v>
      </c>
      <c r="M20" s="462"/>
      <c r="N20" s="182">
        <v>1700</v>
      </c>
      <c r="O20" s="7"/>
      <c r="P20" s="178" t="s">
        <v>161</v>
      </c>
    </row>
    <row r="21" spans="1:18" ht="32.450000000000003" customHeight="1" x14ac:dyDescent="0.25">
      <c r="A21" s="180">
        <f t="shared" ref="A21:A34" si="0">A20+1</f>
        <v>3</v>
      </c>
      <c r="B21" s="460" t="s">
        <v>146</v>
      </c>
      <c r="C21" s="460"/>
      <c r="D21" s="460"/>
      <c r="E21" s="460"/>
      <c r="F21" s="460"/>
      <c r="G21" s="460"/>
      <c r="H21" s="177"/>
      <c r="I21" s="177"/>
      <c r="J21" s="177"/>
      <c r="K21" s="180">
        <v>270</v>
      </c>
      <c r="L21" s="461">
        <v>159</v>
      </c>
      <c r="M21" s="462"/>
      <c r="N21" s="182">
        <v>1600</v>
      </c>
      <c r="O21" s="7"/>
      <c r="P21" s="178" t="s">
        <v>52</v>
      </c>
    </row>
    <row r="22" spans="1:18" ht="35.450000000000003" customHeight="1" x14ac:dyDescent="0.25">
      <c r="A22" s="180">
        <f t="shared" si="0"/>
        <v>4</v>
      </c>
      <c r="B22" s="460" t="s">
        <v>147</v>
      </c>
      <c r="C22" s="460"/>
      <c r="D22" s="460"/>
      <c r="E22" s="460"/>
      <c r="F22" s="460"/>
      <c r="G22" s="460"/>
      <c r="H22" s="177"/>
      <c r="I22" s="177"/>
      <c r="J22" s="177"/>
      <c r="K22" s="180">
        <f>108+34</f>
        <v>142</v>
      </c>
      <c r="L22" s="461" t="s">
        <v>39</v>
      </c>
      <c r="M22" s="462"/>
      <c r="N22" s="182">
        <v>510</v>
      </c>
      <c r="O22" s="7"/>
      <c r="P22" s="178" t="s">
        <v>53</v>
      </c>
    </row>
    <row r="23" spans="1:18" ht="34.9" customHeight="1" x14ac:dyDescent="0.25">
      <c r="A23" s="180">
        <f t="shared" si="0"/>
        <v>5</v>
      </c>
      <c r="B23" s="460" t="s">
        <v>148</v>
      </c>
      <c r="C23" s="460"/>
      <c r="D23" s="460"/>
      <c r="E23" s="460"/>
      <c r="F23" s="460"/>
      <c r="G23" s="460"/>
      <c r="H23" s="177"/>
      <c r="I23" s="177"/>
      <c r="J23" s="177"/>
      <c r="K23" s="180">
        <v>120</v>
      </c>
      <c r="L23" s="461">
        <v>108</v>
      </c>
      <c r="M23" s="462"/>
      <c r="N23" s="182">
        <v>450</v>
      </c>
      <c r="O23" s="7"/>
      <c r="P23" s="178" t="s">
        <v>50</v>
      </c>
    </row>
    <row r="24" spans="1:18" ht="30.6" customHeight="1" x14ac:dyDescent="0.25">
      <c r="A24" s="180">
        <f>A23+1</f>
        <v>6</v>
      </c>
      <c r="B24" s="460" t="s">
        <v>149</v>
      </c>
      <c r="C24" s="460"/>
      <c r="D24" s="460"/>
      <c r="E24" s="460"/>
      <c r="F24" s="460"/>
      <c r="G24" s="460"/>
      <c r="H24" s="177"/>
      <c r="I24" s="177"/>
      <c r="J24" s="177"/>
      <c r="K24" s="180">
        <v>84</v>
      </c>
      <c r="L24" s="461">
        <v>325</v>
      </c>
      <c r="M24" s="462"/>
      <c r="N24" s="182">
        <v>1450</v>
      </c>
      <c r="O24" s="7"/>
      <c r="P24" s="178" t="s">
        <v>162</v>
      </c>
      <c r="R24" s="54"/>
    </row>
    <row r="25" spans="1:18" ht="31.9" customHeight="1" x14ac:dyDescent="0.25">
      <c r="A25" s="180">
        <f t="shared" si="0"/>
        <v>7</v>
      </c>
      <c r="B25" s="460" t="s">
        <v>150</v>
      </c>
      <c r="C25" s="460"/>
      <c r="D25" s="460"/>
      <c r="E25" s="460"/>
      <c r="F25" s="460"/>
      <c r="G25" s="460"/>
      <c r="H25" s="177"/>
      <c r="I25" s="177"/>
      <c r="J25" s="177"/>
      <c r="K25" s="180">
        <v>280</v>
      </c>
      <c r="L25" s="461">
        <v>219</v>
      </c>
      <c r="M25" s="462"/>
      <c r="N25" s="182">
        <v>2300</v>
      </c>
      <c r="O25" s="7"/>
      <c r="P25" s="184" t="s">
        <v>164</v>
      </c>
    </row>
    <row r="26" spans="1:18" ht="21.6" customHeight="1" x14ac:dyDescent="0.25">
      <c r="A26" s="180">
        <f t="shared" si="0"/>
        <v>8</v>
      </c>
      <c r="B26" s="460" t="s">
        <v>151</v>
      </c>
      <c r="C26" s="460"/>
      <c r="D26" s="460"/>
      <c r="E26" s="460"/>
      <c r="F26" s="460"/>
      <c r="G26" s="460"/>
      <c r="H26" s="177"/>
      <c r="I26" s="177"/>
      <c r="J26" s="177"/>
      <c r="K26" s="180">
        <v>120</v>
      </c>
      <c r="L26" s="461">
        <v>108</v>
      </c>
      <c r="M26" s="462"/>
      <c r="N26" s="182">
        <v>400</v>
      </c>
      <c r="O26" s="7"/>
      <c r="P26" s="178" t="s">
        <v>165</v>
      </c>
    </row>
    <row r="27" spans="1:18" ht="33" customHeight="1" x14ac:dyDescent="0.25">
      <c r="A27" s="180">
        <f t="shared" si="0"/>
        <v>9</v>
      </c>
      <c r="B27" s="460" t="s">
        <v>152</v>
      </c>
      <c r="C27" s="460"/>
      <c r="D27" s="460"/>
      <c r="E27" s="460"/>
      <c r="F27" s="460"/>
      <c r="G27" s="460"/>
      <c r="H27" s="177"/>
      <c r="I27" s="177"/>
      <c r="J27" s="177"/>
      <c r="K27" s="180">
        <v>80</v>
      </c>
      <c r="L27" s="461">
        <v>219</v>
      </c>
      <c r="M27" s="462"/>
      <c r="N27" s="182">
        <v>580</v>
      </c>
      <c r="O27" s="7"/>
      <c r="P27" s="178" t="s">
        <v>52</v>
      </c>
    </row>
    <row r="28" spans="1:18" ht="31.15" customHeight="1" x14ac:dyDescent="0.25">
      <c r="A28" s="180">
        <f t="shared" si="0"/>
        <v>10</v>
      </c>
      <c r="B28" s="460" t="s">
        <v>153</v>
      </c>
      <c r="C28" s="460"/>
      <c r="D28" s="460"/>
      <c r="E28" s="460"/>
      <c r="F28" s="460"/>
      <c r="G28" s="460"/>
      <c r="H28" s="177"/>
      <c r="I28" s="177"/>
      <c r="J28" s="177"/>
      <c r="K28" s="180">
        <v>280</v>
      </c>
      <c r="L28" s="461">
        <v>89</v>
      </c>
      <c r="M28" s="462"/>
      <c r="N28" s="182">
        <v>850</v>
      </c>
      <c r="O28" s="7"/>
      <c r="P28" s="178" t="s">
        <v>53</v>
      </c>
    </row>
    <row r="29" spans="1:18" ht="31.15" customHeight="1" x14ac:dyDescent="0.25">
      <c r="A29" s="180">
        <f t="shared" si="0"/>
        <v>11</v>
      </c>
      <c r="B29" s="460" t="s">
        <v>241</v>
      </c>
      <c r="C29" s="460"/>
      <c r="D29" s="460"/>
      <c r="E29" s="460"/>
      <c r="F29" s="460"/>
      <c r="G29" s="460"/>
      <c r="H29" s="177"/>
      <c r="I29" s="177"/>
      <c r="J29" s="177"/>
      <c r="K29" s="180">
        <v>6000</v>
      </c>
      <c r="L29" s="461" t="s">
        <v>240</v>
      </c>
      <c r="M29" s="462"/>
      <c r="N29" s="182">
        <v>7800</v>
      </c>
      <c r="O29" s="7"/>
      <c r="P29" s="178" t="s">
        <v>54</v>
      </c>
    </row>
    <row r="30" spans="1:18" ht="18.600000000000001" customHeight="1" x14ac:dyDescent="0.25">
      <c r="A30" s="536" t="s">
        <v>14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183">
        <f>SUM(N19:N29)</f>
        <v>18340</v>
      </c>
      <c r="O30" s="176"/>
      <c r="P30" s="179"/>
    </row>
    <row r="31" spans="1:18" ht="21.6" customHeight="1" x14ac:dyDescent="0.3">
      <c r="A31" s="533" t="s">
        <v>159</v>
      </c>
      <c r="B31" s="534"/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5"/>
    </row>
    <row r="32" spans="1:18" ht="16.899999999999999" customHeight="1" x14ac:dyDescent="0.25">
      <c r="A32" s="538" t="s">
        <v>156</v>
      </c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40"/>
    </row>
    <row r="33" spans="1:16" ht="31.9" customHeight="1" x14ac:dyDescent="0.25">
      <c r="A33" s="180">
        <f>A28+1</f>
        <v>11</v>
      </c>
      <c r="B33" s="460" t="s">
        <v>154</v>
      </c>
      <c r="C33" s="460"/>
      <c r="D33" s="460"/>
      <c r="E33" s="460"/>
      <c r="F33" s="460"/>
      <c r="G33" s="460"/>
      <c r="H33" s="177"/>
      <c r="I33" s="177"/>
      <c r="J33" s="177"/>
      <c r="K33" s="180">
        <v>280</v>
      </c>
      <c r="L33" s="461" t="s">
        <v>125</v>
      </c>
      <c r="M33" s="462"/>
      <c r="N33" s="182">
        <v>850</v>
      </c>
      <c r="O33" s="7"/>
      <c r="P33" s="178" t="s">
        <v>53</v>
      </c>
    </row>
    <row r="34" spans="1:16" ht="19.899999999999999" customHeight="1" x14ac:dyDescent="0.25">
      <c r="A34" s="180">
        <f t="shared" si="0"/>
        <v>12</v>
      </c>
      <c r="B34" s="460" t="s">
        <v>155</v>
      </c>
      <c r="C34" s="460"/>
      <c r="D34" s="460"/>
      <c r="E34" s="460"/>
      <c r="F34" s="460"/>
      <c r="G34" s="460"/>
      <c r="H34" s="177"/>
      <c r="I34" s="177"/>
      <c r="J34" s="177"/>
      <c r="K34" s="180">
        <v>200</v>
      </c>
      <c r="L34" s="461" t="s">
        <v>125</v>
      </c>
      <c r="M34" s="462"/>
      <c r="N34" s="182">
        <v>600</v>
      </c>
      <c r="O34" s="7"/>
      <c r="P34" s="178" t="s">
        <v>53</v>
      </c>
    </row>
    <row r="35" spans="1:16" ht="24" customHeight="1" x14ac:dyDescent="0.25">
      <c r="A35" s="536" t="s">
        <v>14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183">
        <f>SUM(N33:O34)</f>
        <v>1450</v>
      </c>
      <c r="O35" s="7"/>
      <c r="P35" s="178"/>
    </row>
    <row r="36" spans="1:16" ht="29.25" customHeight="1" x14ac:dyDescent="0.25">
      <c r="A36" s="536" t="s">
        <v>160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183">
        <f>N30+N35</f>
        <v>19790</v>
      </c>
      <c r="O36" s="7"/>
      <c r="P36" s="181"/>
    </row>
    <row r="37" spans="1:16" ht="18.75" x14ac:dyDescent="0.25">
      <c r="A37" s="623" t="s">
        <v>166</v>
      </c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5"/>
    </row>
    <row r="38" spans="1:16" x14ac:dyDescent="0.25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3"/>
    </row>
    <row r="39" spans="1:16" ht="18.75" customHeight="1" x14ac:dyDescent="0.25">
      <c r="A39" s="626" t="s">
        <v>9</v>
      </c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185"/>
      <c r="O39" s="186"/>
      <c r="P39" s="187"/>
    </row>
    <row r="40" spans="1:16" ht="18.75" customHeight="1" x14ac:dyDescent="0.25">
      <c r="A40" s="466" t="s">
        <v>156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</row>
    <row r="41" spans="1:16" ht="22.15" customHeight="1" x14ac:dyDescent="0.25">
      <c r="A41" s="190">
        <v>1</v>
      </c>
      <c r="B41" s="620" t="s">
        <v>22</v>
      </c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2"/>
      <c r="N41" s="211">
        <v>1600</v>
      </c>
      <c r="O41" s="191" t="s">
        <v>6</v>
      </c>
      <c r="P41" s="192" t="s">
        <v>161</v>
      </c>
    </row>
    <row r="42" spans="1:16" ht="29.45" customHeight="1" x14ac:dyDescent="0.25">
      <c r="A42" s="190">
        <v>2</v>
      </c>
      <c r="B42" s="620" t="s">
        <v>140</v>
      </c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2"/>
      <c r="N42" s="211">
        <v>1850</v>
      </c>
      <c r="O42" s="191" t="s">
        <v>6</v>
      </c>
      <c r="P42" s="192" t="s">
        <v>53</v>
      </c>
    </row>
    <row r="43" spans="1:16" ht="19.149999999999999" customHeight="1" x14ac:dyDescent="0.25">
      <c r="A43" s="190">
        <v>3</v>
      </c>
      <c r="B43" s="546" t="s">
        <v>129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8"/>
      <c r="N43" s="212">
        <v>700</v>
      </c>
      <c r="O43" s="189"/>
      <c r="P43" s="192" t="s">
        <v>161</v>
      </c>
    </row>
    <row r="44" spans="1:16" ht="15.75" customHeight="1" x14ac:dyDescent="0.25">
      <c r="A44" s="190">
        <v>4</v>
      </c>
      <c r="B44" s="546" t="s">
        <v>134</v>
      </c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8"/>
      <c r="N44" s="212">
        <v>800</v>
      </c>
      <c r="O44" s="189"/>
      <c r="P44" s="195" t="s">
        <v>162</v>
      </c>
    </row>
    <row r="45" spans="1:16" ht="25.9" customHeight="1" x14ac:dyDescent="0.25">
      <c r="A45" s="190">
        <v>5</v>
      </c>
      <c r="B45" s="546" t="s">
        <v>130</v>
      </c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8"/>
      <c r="N45" s="212">
        <v>2700</v>
      </c>
      <c r="O45" s="189"/>
      <c r="P45" s="195" t="s">
        <v>163</v>
      </c>
    </row>
    <row r="46" spans="1:16" ht="19.899999999999999" customHeight="1" x14ac:dyDescent="0.25">
      <c r="A46" s="190">
        <v>6</v>
      </c>
      <c r="B46" s="549" t="s">
        <v>167</v>
      </c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1"/>
      <c r="N46" s="212">
        <v>1550</v>
      </c>
      <c r="O46" s="189"/>
      <c r="P46" s="303" t="s">
        <v>54</v>
      </c>
    </row>
    <row r="47" spans="1:16" ht="19.899999999999999" customHeight="1" x14ac:dyDescent="0.25">
      <c r="A47" s="275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78">
        <f>SUM(N41:N46)</f>
        <v>9200</v>
      </c>
      <c r="O47" s="276"/>
      <c r="P47" s="277"/>
    </row>
    <row r="48" spans="1:16" ht="19.899999999999999" customHeight="1" x14ac:dyDescent="0.25">
      <c r="A48" s="544" t="s">
        <v>192</v>
      </c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5"/>
    </row>
    <row r="49" spans="1:16" ht="19.899999999999999" customHeight="1" x14ac:dyDescent="0.25">
      <c r="A49" s="274">
        <f>A46+1</f>
        <v>7</v>
      </c>
      <c r="B49" s="628" t="s">
        <v>190</v>
      </c>
      <c r="C49" s="629"/>
      <c r="D49" s="629"/>
      <c r="E49" s="629"/>
      <c r="F49" s="629"/>
      <c r="G49" s="629"/>
      <c r="H49" s="629"/>
      <c r="I49" s="629"/>
      <c r="J49" s="629"/>
      <c r="K49" s="629"/>
      <c r="L49" s="629"/>
      <c r="M49" s="630"/>
      <c r="N49" s="212">
        <v>50</v>
      </c>
      <c r="O49" s="189"/>
      <c r="P49" s="194" t="s">
        <v>50</v>
      </c>
    </row>
    <row r="50" spans="1:16" ht="19.899999999999999" customHeight="1" x14ac:dyDescent="0.25">
      <c r="A50" s="274">
        <f>A49+1</f>
        <v>8</v>
      </c>
      <c r="B50" s="628" t="s">
        <v>191</v>
      </c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30"/>
      <c r="N50" s="212">
        <v>50</v>
      </c>
      <c r="O50" s="189"/>
      <c r="P50" s="194" t="s">
        <v>50</v>
      </c>
    </row>
    <row r="51" spans="1:16" ht="19.899999999999999" customHeight="1" x14ac:dyDescent="0.25">
      <c r="A51" s="274">
        <f>A50+1</f>
        <v>9</v>
      </c>
      <c r="B51" s="628" t="s">
        <v>193</v>
      </c>
      <c r="C51" s="629"/>
      <c r="D51" s="629"/>
      <c r="E51" s="629"/>
      <c r="F51" s="629"/>
      <c r="G51" s="629"/>
      <c r="H51" s="629"/>
      <c r="I51" s="629"/>
      <c r="J51" s="629"/>
      <c r="K51" s="629"/>
      <c r="L51" s="629"/>
      <c r="M51" s="630"/>
      <c r="N51" s="212">
        <v>30</v>
      </c>
      <c r="O51" s="189"/>
      <c r="P51" s="194" t="s">
        <v>50</v>
      </c>
    </row>
    <row r="52" spans="1:16" ht="19.899999999999999" customHeight="1" x14ac:dyDescent="0.25">
      <c r="A52" s="274">
        <f>A51+1</f>
        <v>10</v>
      </c>
      <c r="B52" s="628" t="s">
        <v>194</v>
      </c>
      <c r="C52" s="629"/>
      <c r="D52" s="629"/>
      <c r="E52" s="629"/>
      <c r="F52" s="629"/>
      <c r="G52" s="629"/>
      <c r="H52" s="629"/>
      <c r="I52" s="629"/>
      <c r="J52" s="629"/>
      <c r="K52" s="629"/>
      <c r="L52" s="629"/>
      <c r="M52" s="630"/>
      <c r="N52" s="212">
        <v>30</v>
      </c>
      <c r="O52" s="189"/>
      <c r="P52" s="194" t="s">
        <v>50</v>
      </c>
    </row>
    <row r="53" spans="1:16" ht="16.149999999999999" customHeight="1" x14ac:dyDescent="0.25">
      <c r="A53" s="274"/>
      <c r="B53" s="552" t="s">
        <v>14</v>
      </c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4"/>
      <c r="N53" s="212">
        <f>SUM(N49:N52)</f>
        <v>160</v>
      </c>
      <c r="O53" s="189"/>
      <c r="P53" s="194"/>
    </row>
    <row r="54" spans="1:16" ht="15.75" x14ac:dyDescent="0.25">
      <c r="A54" s="188"/>
      <c r="B54" s="566" t="s">
        <v>195</v>
      </c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8"/>
      <c r="N54" s="213">
        <f>SUM(N41:N46)+N53</f>
        <v>9360</v>
      </c>
      <c r="O54" s="189"/>
      <c r="P54" s="193"/>
    </row>
    <row r="55" spans="1:16" x14ac:dyDescent="0.25">
      <c r="A55" s="168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7"/>
      <c r="N55" s="14"/>
      <c r="O55" s="48"/>
      <c r="P55" s="42"/>
    </row>
    <row r="56" spans="1:16" x14ac:dyDescent="0.25">
      <c r="A56" s="587" t="s">
        <v>10</v>
      </c>
      <c r="B56" s="587"/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8"/>
      <c r="N56" s="197"/>
      <c r="O56" s="196"/>
      <c r="P56" s="199"/>
    </row>
    <row r="57" spans="1:16" x14ac:dyDescent="0.25">
      <c r="A57" s="467" t="s">
        <v>156</v>
      </c>
      <c r="B57" s="467"/>
      <c r="C57" s="467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8"/>
    </row>
    <row r="58" spans="1:16" ht="14.45" customHeight="1" x14ac:dyDescent="0.25">
      <c r="A58" s="200">
        <v>1</v>
      </c>
      <c r="B58" s="559" t="s">
        <v>131</v>
      </c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1"/>
      <c r="N58" s="214">
        <v>700</v>
      </c>
      <c r="O58" s="196"/>
      <c r="P58" s="199" t="s">
        <v>51</v>
      </c>
    </row>
    <row r="59" spans="1:16" ht="14.45" customHeight="1" x14ac:dyDescent="0.25">
      <c r="A59" s="200">
        <v>2</v>
      </c>
      <c r="B59" s="559" t="s">
        <v>141</v>
      </c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1"/>
      <c r="N59" s="214">
        <v>120</v>
      </c>
      <c r="O59" s="196"/>
      <c r="P59" s="199" t="s">
        <v>50</v>
      </c>
    </row>
    <row r="60" spans="1:16" ht="14.45" customHeight="1" x14ac:dyDescent="0.25">
      <c r="A60" s="200">
        <v>3</v>
      </c>
      <c r="B60" s="559" t="s">
        <v>142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1"/>
      <c r="N60" s="214">
        <v>40</v>
      </c>
      <c r="O60" s="196"/>
      <c r="P60" s="199" t="s">
        <v>52</v>
      </c>
    </row>
    <row r="61" spans="1:16" ht="14.45" customHeight="1" x14ac:dyDescent="0.25">
      <c r="A61" s="200">
        <v>4</v>
      </c>
      <c r="B61" s="592" t="s">
        <v>22</v>
      </c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594"/>
      <c r="N61" s="215">
        <v>1600</v>
      </c>
      <c r="O61" s="196"/>
      <c r="P61" s="199" t="s">
        <v>162</v>
      </c>
    </row>
    <row r="62" spans="1:16" ht="15.75" x14ac:dyDescent="0.25">
      <c r="A62" s="200">
        <v>5</v>
      </c>
      <c r="B62" s="582" t="s">
        <v>132</v>
      </c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4"/>
      <c r="N62" s="215">
        <f>75*12</f>
        <v>900</v>
      </c>
      <c r="O62" s="196"/>
      <c r="P62" s="199" t="s">
        <v>54</v>
      </c>
    </row>
    <row r="63" spans="1:16" ht="15.75" x14ac:dyDescent="0.25">
      <c r="A63" s="200">
        <v>6</v>
      </c>
      <c r="B63" s="582" t="s">
        <v>133</v>
      </c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4"/>
      <c r="N63" s="215">
        <v>650</v>
      </c>
      <c r="O63" s="196"/>
      <c r="P63" s="199" t="s">
        <v>53</v>
      </c>
    </row>
    <row r="64" spans="1:16" ht="21.6" customHeight="1" x14ac:dyDescent="0.25">
      <c r="A64" s="198"/>
      <c r="B64" s="595" t="s">
        <v>14</v>
      </c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7"/>
      <c r="N64" s="216">
        <f>SUM(N58:N63)</f>
        <v>4010</v>
      </c>
      <c r="O64" s="196"/>
      <c r="P64" s="199"/>
    </row>
    <row r="65" spans="1:28" ht="14.45" customHeight="1" x14ac:dyDescent="0.25">
      <c r="A65" s="172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1"/>
      <c r="N65" s="169"/>
      <c r="O65" s="48"/>
      <c r="P65" s="201"/>
    </row>
    <row r="66" spans="1:28" ht="18" customHeight="1" x14ac:dyDescent="0.25">
      <c r="A66" s="557" t="s">
        <v>11</v>
      </c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8"/>
      <c r="N66" s="202"/>
      <c r="O66" s="203"/>
      <c r="P66" s="204"/>
    </row>
    <row r="67" spans="1:28" ht="18" customHeight="1" x14ac:dyDescent="0.25">
      <c r="A67" s="469" t="s">
        <v>156</v>
      </c>
      <c r="B67" s="469"/>
      <c r="C67" s="469"/>
      <c r="D67" s="469"/>
      <c r="E67" s="469"/>
      <c r="F67" s="469"/>
      <c r="G67" s="469"/>
      <c r="H67" s="469"/>
      <c r="I67" s="469"/>
      <c r="J67" s="469"/>
      <c r="K67" s="469"/>
      <c r="L67" s="469"/>
      <c r="M67" s="469"/>
      <c r="N67" s="469"/>
      <c r="O67" s="469"/>
      <c r="P67" s="470"/>
    </row>
    <row r="68" spans="1:28" ht="16.5" customHeight="1" x14ac:dyDescent="0.25">
      <c r="A68" s="205">
        <v>1</v>
      </c>
      <c r="B68" s="563" t="s">
        <v>135</v>
      </c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5"/>
      <c r="N68" s="217">
        <v>370</v>
      </c>
      <c r="O68" s="206"/>
      <c r="P68" s="207" t="s">
        <v>174</v>
      </c>
    </row>
    <row r="69" spans="1:28" ht="27.6" customHeight="1" x14ac:dyDescent="0.25">
      <c r="A69" s="208">
        <v>2</v>
      </c>
      <c r="B69" s="494" t="s">
        <v>168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6"/>
      <c r="N69" s="217">
        <v>10000</v>
      </c>
      <c r="O69" s="203"/>
      <c r="P69" s="209" t="s">
        <v>162</v>
      </c>
      <c r="Y69">
        <v>1.25</v>
      </c>
      <c r="Z69">
        <v>1.2</v>
      </c>
      <c r="AA69">
        <v>1</v>
      </c>
      <c r="AB69">
        <f>Y69*Z69*AA69</f>
        <v>1.5</v>
      </c>
    </row>
    <row r="70" spans="1:28" ht="26.45" customHeight="1" x14ac:dyDescent="0.25">
      <c r="A70" s="208">
        <f t="shared" ref="A70:A74" si="1">A69+1</f>
        <v>3</v>
      </c>
      <c r="B70" s="494" t="s">
        <v>171</v>
      </c>
      <c r="C70" s="495"/>
      <c r="D70" s="495"/>
      <c r="E70" s="495"/>
      <c r="F70" s="495"/>
      <c r="G70" s="495"/>
      <c r="H70" s="495"/>
      <c r="I70" s="495"/>
      <c r="J70" s="495"/>
      <c r="K70" s="495"/>
      <c r="L70" s="495"/>
      <c r="M70" s="496"/>
      <c r="N70" s="217">
        <v>40</v>
      </c>
      <c r="O70" s="203"/>
      <c r="P70" s="209" t="s">
        <v>51</v>
      </c>
      <c r="Y70">
        <v>1.25</v>
      </c>
      <c r="Z70">
        <v>1.2</v>
      </c>
      <c r="AA70">
        <v>1</v>
      </c>
      <c r="AB70">
        <f t="shared" ref="AB70:AB84" si="2">Y70*Z70*AA70</f>
        <v>1.5</v>
      </c>
    </row>
    <row r="71" spans="1:28" ht="18.600000000000001" customHeight="1" x14ac:dyDescent="0.25">
      <c r="A71" s="208">
        <f t="shared" si="1"/>
        <v>4</v>
      </c>
      <c r="B71" s="494" t="s">
        <v>169</v>
      </c>
      <c r="C71" s="495"/>
      <c r="D71" s="495"/>
      <c r="E71" s="495"/>
      <c r="F71" s="495"/>
      <c r="G71" s="495"/>
      <c r="H71" s="495"/>
      <c r="I71" s="495"/>
      <c r="J71" s="495"/>
      <c r="K71" s="495"/>
      <c r="L71" s="495"/>
      <c r="M71" s="496"/>
      <c r="N71" s="217">
        <f>1.37*200*1.1</f>
        <v>301.40000000000003</v>
      </c>
      <c r="O71" s="203"/>
      <c r="P71" s="209" t="s">
        <v>52</v>
      </c>
      <c r="Y71">
        <v>1.4</v>
      </c>
      <c r="Z71">
        <v>1.1000000000000001</v>
      </c>
      <c r="AA71">
        <v>1</v>
      </c>
      <c r="AB71">
        <f t="shared" si="2"/>
        <v>1.54</v>
      </c>
    </row>
    <row r="72" spans="1:28" ht="25.15" customHeight="1" x14ac:dyDescent="0.25">
      <c r="A72" s="208">
        <f t="shared" si="1"/>
        <v>5</v>
      </c>
      <c r="B72" s="494" t="s">
        <v>170</v>
      </c>
      <c r="C72" s="495"/>
      <c r="D72" s="495"/>
      <c r="E72" s="495"/>
      <c r="F72" s="495"/>
      <c r="G72" s="495"/>
      <c r="H72" s="495"/>
      <c r="I72" s="495"/>
      <c r="J72" s="495"/>
      <c r="K72" s="495"/>
      <c r="L72" s="495"/>
      <c r="M72" s="496"/>
      <c r="N72" s="217">
        <v>700</v>
      </c>
      <c r="O72" s="203"/>
      <c r="P72" s="209" t="s">
        <v>143</v>
      </c>
      <c r="Y72">
        <v>1.55</v>
      </c>
      <c r="Z72">
        <v>1.1499999999999999</v>
      </c>
      <c r="AA72">
        <v>1</v>
      </c>
      <c r="AB72">
        <f t="shared" si="2"/>
        <v>1.7825</v>
      </c>
    </row>
    <row r="73" spans="1:28" ht="24.6" customHeight="1" x14ac:dyDescent="0.25">
      <c r="A73" s="208">
        <f t="shared" si="1"/>
        <v>6</v>
      </c>
      <c r="B73" s="494" t="s">
        <v>172</v>
      </c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6"/>
      <c r="N73" s="217">
        <v>250</v>
      </c>
      <c r="O73" s="203"/>
      <c r="P73" s="209" t="s">
        <v>163</v>
      </c>
      <c r="Y73">
        <v>1.5</v>
      </c>
      <c r="Z73">
        <v>2.6</v>
      </c>
      <c r="AA73">
        <v>1</v>
      </c>
      <c r="AB73">
        <f t="shared" si="2"/>
        <v>3.9000000000000004</v>
      </c>
    </row>
    <row r="74" spans="1:28" ht="31.9" customHeight="1" x14ac:dyDescent="0.25">
      <c r="A74" s="208">
        <f t="shared" si="1"/>
        <v>7</v>
      </c>
      <c r="B74" s="494" t="s">
        <v>173</v>
      </c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6"/>
      <c r="N74" s="217">
        <v>380</v>
      </c>
      <c r="O74" s="203"/>
      <c r="P74" s="209" t="s">
        <v>165</v>
      </c>
      <c r="Y74">
        <v>1.5</v>
      </c>
      <c r="Z74">
        <v>0.7</v>
      </c>
      <c r="AA74">
        <v>5</v>
      </c>
      <c r="AB74">
        <f t="shared" si="2"/>
        <v>5.2499999999999991</v>
      </c>
    </row>
    <row r="75" spans="1:28" ht="22.9" customHeight="1" x14ac:dyDescent="0.25">
      <c r="A75" s="284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18">
        <f>SUM(N68:N74)</f>
        <v>12041.4</v>
      </c>
      <c r="O75" s="285"/>
      <c r="P75" s="286"/>
    </row>
    <row r="76" spans="1:28" ht="19.899999999999999" customHeight="1" x14ac:dyDescent="0.25">
      <c r="A76" s="555" t="s">
        <v>189</v>
      </c>
      <c r="B76" s="556"/>
      <c r="C76" s="556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6"/>
    </row>
    <row r="77" spans="1:28" ht="20.45" customHeight="1" x14ac:dyDescent="0.25">
      <c r="A77" s="208">
        <f>A74+1</f>
        <v>8</v>
      </c>
      <c r="B77" s="494" t="s">
        <v>196</v>
      </c>
      <c r="C77" s="495"/>
      <c r="D77" s="495"/>
      <c r="E77" s="495"/>
      <c r="F77" s="495"/>
      <c r="G77" s="495"/>
      <c r="H77" s="495"/>
      <c r="I77" s="495"/>
      <c r="J77" s="495"/>
      <c r="K77" s="495"/>
      <c r="L77" s="495"/>
      <c r="M77" s="496"/>
      <c r="N77" s="217">
        <v>55</v>
      </c>
      <c r="O77" s="203"/>
      <c r="P77" s="279" t="s">
        <v>174</v>
      </c>
    </row>
    <row r="78" spans="1:28" ht="20.45" customHeight="1" x14ac:dyDescent="0.25">
      <c r="A78" s="208">
        <f>A77+1</f>
        <v>9</v>
      </c>
      <c r="B78" s="494" t="s">
        <v>197</v>
      </c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6"/>
      <c r="N78" s="217">
        <v>5.5</v>
      </c>
      <c r="O78" s="203"/>
      <c r="P78" s="280" t="s">
        <v>52</v>
      </c>
    </row>
    <row r="79" spans="1:28" ht="20.45" customHeight="1" x14ac:dyDescent="0.25">
      <c r="A79" s="208"/>
      <c r="B79" s="571" t="s">
        <v>14</v>
      </c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3"/>
      <c r="N79" s="218">
        <f>SUM(N77:N78)</f>
        <v>60.5</v>
      </c>
      <c r="O79" s="203"/>
      <c r="P79" s="279"/>
    </row>
    <row r="80" spans="1:28" ht="16.5" customHeight="1" x14ac:dyDescent="0.25">
      <c r="A80" s="208"/>
      <c r="B80" s="571" t="s">
        <v>198</v>
      </c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3"/>
      <c r="N80" s="218">
        <f>N75+N79</f>
        <v>12101.9</v>
      </c>
      <c r="O80" s="203"/>
      <c r="P80" s="210"/>
      <c r="Y80">
        <v>1.5</v>
      </c>
      <c r="Z80">
        <v>1.4</v>
      </c>
      <c r="AA80">
        <v>3</v>
      </c>
      <c r="AB80">
        <f t="shared" si="2"/>
        <v>6.2999999999999989</v>
      </c>
    </row>
    <row r="81" spans="1:29" ht="16.5" customHeight="1" x14ac:dyDescent="0.25">
      <c r="A81" s="365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562"/>
    </row>
    <row r="82" spans="1:29" ht="18.75" customHeight="1" x14ac:dyDescent="0.25">
      <c r="A82" s="574" t="s">
        <v>12</v>
      </c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5"/>
      <c r="N82" s="219"/>
      <c r="O82" s="220"/>
      <c r="P82" s="221"/>
      <c r="Q82" s="33"/>
      <c r="Y82">
        <v>3</v>
      </c>
      <c r="Z82">
        <v>2.5</v>
      </c>
      <c r="AA82">
        <v>2</v>
      </c>
      <c r="AB82">
        <f t="shared" si="2"/>
        <v>15</v>
      </c>
    </row>
    <row r="83" spans="1:29" ht="18.75" customHeight="1" x14ac:dyDescent="0.25">
      <c r="A83" s="471" t="s">
        <v>156</v>
      </c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33"/>
    </row>
    <row r="84" spans="1:29" ht="27.6" customHeight="1" x14ac:dyDescent="0.25">
      <c r="A84" s="222">
        <v>1</v>
      </c>
      <c r="B84" s="509" t="s">
        <v>175</v>
      </c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1"/>
      <c r="N84" s="227">
        <v>7800</v>
      </c>
      <c r="O84" s="223"/>
      <c r="P84" s="304" t="s">
        <v>55</v>
      </c>
      <c r="Q84" s="33"/>
      <c r="Y84">
        <v>1.5</v>
      </c>
      <c r="Z84">
        <v>0.7</v>
      </c>
      <c r="AA84">
        <v>3</v>
      </c>
      <c r="AB84">
        <f t="shared" si="2"/>
        <v>3.1499999999999995</v>
      </c>
    </row>
    <row r="85" spans="1:29" ht="18.75" customHeight="1" x14ac:dyDescent="0.25">
      <c r="A85" s="222">
        <v>2</v>
      </c>
      <c r="B85" s="509" t="s">
        <v>176</v>
      </c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1"/>
      <c r="N85" s="227">
        <v>400</v>
      </c>
      <c r="O85" s="223"/>
      <c r="P85" s="224" t="s">
        <v>54</v>
      </c>
      <c r="Q85" s="33"/>
      <c r="AB85">
        <f>SUM(AB69:AB84)</f>
        <v>39.922499999999999</v>
      </c>
      <c r="AC85">
        <f>AB85*7</f>
        <v>279.45749999999998</v>
      </c>
    </row>
    <row r="86" spans="1:29" ht="18.75" customHeight="1" x14ac:dyDescent="0.25">
      <c r="A86" s="222">
        <f>A85+1</f>
        <v>3</v>
      </c>
      <c r="B86" s="509" t="s">
        <v>177</v>
      </c>
      <c r="C86" s="510"/>
      <c r="D86" s="510"/>
      <c r="E86" s="510"/>
      <c r="F86" s="510"/>
      <c r="G86" s="510"/>
      <c r="H86" s="510"/>
      <c r="I86" s="510"/>
      <c r="J86" s="510"/>
      <c r="K86" s="510"/>
      <c r="L86" s="510"/>
      <c r="M86" s="511"/>
      <c r="N86" s="227">
        <v>30</v>
      </c>
      <c r="O86" s="223"/>
      <c r="P86" s="224" t="s">
        <v>143</v>
      </c>
      <c r="Q86" s="33"/>
    </row>
    <row r="87" spans="1:29" ht="28.9" customHeight="1" x14ac:dyDescent="0.25">
      <c r="A87" s="222">
        <f>A86+1</f>
        <v>4</v>
      </c>
      <c r="B87" s="509" t="s">
        <v>178</v>
      </c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1"/>
      <c r="N87" s="227">
        <f>0.5*90</f>
        <v>45</v>
      </c>
      <c r="O87" s="223"/>
      <c r="P87" s="224" t="s">
        <v>53</v>
      </c>
      <c r="Q87" s="33"/>
    </row>
    <row r="88" spans="1:29" ht="28.9" customHeight="1" x14ac:dyDescent="0.25">
      <c r="A88" s="222">
        <f>A87+1</f>
        <v>5</v>
      </c>
      <c r="B88" s="579" t="s">
        <v>170</v>
      </c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1"/>
      <c r="N88" s="227">
        <v>500</v>
      </c>
      <c r="O88" s="223"/>
      <c r="P88" s="224" t="s">
        <v>54</v>
      </c>
      <c r="Q88" s="33"/>
    </row>
    <row r="89" spans="1:29" ht="18.75" customHeight="1" x14ac:dyDescent="0.25">
      <c r="A89" s="222">
        <f>A88+1</f>
        <v>6</v>
      </c>
      <c r="B89" s="509" t="s">
        <v>136</v>
      </c>
      <c r="C89" s="510"/>
      <c r="D89" s="510"/>
      <c r="E89" s="510"/>
      <c r="F89" s="510"/>
      <c r="G89" s="510"/>
      <c r="H89" s="510"/>
      <c r="I89" s="510"/>
      <c r="J89" s="510"/>
      <c r="K89" s="510"/>
      <c r="L89" s="510"/>
      <c r="M89" s="511"/>
      <c r="N89" s="227">
        <f>60*0.1+80*0.05+20+15</f>
        <v>45</v>
      </c>
      <c r="O89" s="223"/>
      <c r="P89" s="224" t="s">
        <v>143</v>
      </c>
      <c r="Q89" s="33"/>
    </row>
    <row r="90" spans="1:29" ht="18.75" customHeight="1" x14ac:dyDescent="0.25">
      <c r="A90" s="288"/>
      <c r="B90" s="506" t="s">
        <v>14</v>
      </c>
      <c r="C90" s="507"/>
      <c r="D90" s="507"/>
      <c r="E90" s="507"/>
      <c r="F90" s="507"/>
      <c r="G90" s="507"/>
      <c r="H90" s="507"/>
      <c r="I90" s="507"/>
      <c r="J90" s="507"/>
      <c r="K90" s="507"/>
      <c r="L90" s="507"/>
      <c r="M90" s="508"/>
      <c r="N90" s="228">
        <f>SUM(N84:N89)</f>
        <v>8820</v>
      </c>
      <c r="O90" s="287"/>
      <c r="P90" s="289"/>
      <c r="Q90" s="33"/>
    </row>
    <row r="91" spans="1:29" ht="18.75" customHeight="1" x14ac:dyDescent="0.25">
      <c r="A91" s="576" t="s">
        <v>189</v>
      </c>
      <c r="B91" s="577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577"/>
      <c r="O91" s="577"/>
      <c r="P91" s="577"/>
      <c r="Q91" s="33"/>
    </row>
    <row r="92" spans="1:29" ht="18.75" customHeight="1" x14ac:dyDescent="0.25">
      <c r="A92" s="222">
        <f>A89+1</f>
        <v>7</v>
      </c>
      <c r="B92" s="509" t="s">
        <v>196</v>
      </c>
      <c r="C92" s="510"/>
      <c r="D92" s="510"/>
      <c r="E92" s="510"/>
      <c r="F92" s="510"/>
      <c r="G92" s="510"/>
      <c r="H92" s="510"/>
      <c r="I92" s="510"/>
      <c r="J92" s="510"/>
      <c r="K92" s="510"/>
      <c r="L92" s="510"/>
      <c r="M92" s="511"/>
      <c r="N92" s="227">
        <v>55</v>
      </c>
      <c r="O92" s="223"/>
      <c r="P92" s="224" t="s">
        <v>174</v>
      </c>
      <c r="Q92" s="33"/>
    </row>
    <row r="93" spans="1:29" ht="18.75" customHeight="1" x14ac:dyDescent="0.25">
      <c r="A93" s="222">
        <f>A92+1</f>
        <v>8</v>
      </c>
      <c r="B93" s="509" t="s">
        <v>199</v>
      </c>
      <c r="C93" s="510"/>
      <c r="D93" s="510"/>
      <c r="E93" s="510"/>
      <c r="F93" s="510"/>
      <c r="G93" s="510"/>
      <c r="H93" s="510"/>
      <c r="I93" s="510"/>
      <c r="J93" s="510"/>
      <c r="K93" s="510"/>
      <c r="L93" s="510"/>
      <c r="M93" s="511"/>
      <c r="N93" s="227">
        <v>5.5</v>
      </c>
      <c r="O93" s="223"/>
      <c r="P93" s="224" t="s">
        <v>53</v>
      </c>
      <c r="Q93" s="33"/>
    </row>
    <row r="94" spans="1:29" ht="18.75" customHeight="1" x14ac:dyDescent="0.25">
      <c r="A94" s="222"/>
      <c r="B94" s="232" t="s">
        <v>14</v>
      </c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4"/>
      <c r="N94" s="227">
        <f>SUM(N92:N93)</f>
        <v>60.5</v>
      </c>
      <c r="O94" s="223"/>
      <c r="P94" s="224"/>
      <c r="Q94" s="33"/>
    </row>
    <row r="95" spans="1:29" ht="18.600000000000001" customHeight="1" x14ac:dyDescent="0.25">
      <c r="A95" s="225"/>
      <c r="B95" s="589" t="s">
        <v>14</v>
      </c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1"/>
      <c r="N95" s="228">
        <f>N90+N94</f>
        <v>8880.5</v>
      </c>
      <c r="O95" s="220"/>
      <c r="P95" s="226"/>
      <c r="Q95" s="33"/>
    </row>
    <row r="96" spans="1:29" ht="18.75" customHeight="1" x14ac:dyDescent="0.25">
      <c r="A96" s="15"/>
      <c r="B96" s="360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2"/>
      <c r="N96" s="14"/>
      <c r="O96" s="48"/>
      <c r="P96" s="16"/>
      <c r="Q96" s="33"/>
      <c r="R96">
        <f>3500/500</f>
        <v>7</v>
      </c>
      <c r="S96">
        <f>R96*2500</f>
        <v>17500</v>
      </c>
    </row>
    <row r="97" spans="1:19" ht="18.75" customHeight="1" x14ac:dyDescent="0.25">
      <c r="A97" s="569" t="s">
        <v>137</v>
      </c>
      <c r="B97" s="569"/>
      <c r="C97" s="569"/>
      <c r="D97" s="569"/>
      <c r="E97" s="569"/>
      <c r="F97" s="569"/>
      <c r="G97" s="569"/>
      <c r="H97" s="569"/>
      <c r="I97" s="569"/>
      <c r="J97" s="569"/>
      <c r="K97" s="569"/>
      <c r="L97" s="569"/>
      <c r="M97" s="570"/>
      <c r="N97" s="292"/>
      <c r="O97" s="240"/>
      <c r="P97" s="241"/>
      <c r="Q97" s="33"/>
    </row>
    <row r="98" spans="1:19" ht="18.75" customHeight="1" x14ac:dyDescent="0.25">
      <c r="A98" s="472" t="s">
        <v>156</v>
      </c>
      <c r="B98" s="472"/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3"/>
      <c r="Q98" s="33"/>
    </row>
    <row r="99" spans="1:19" ht="18.75" customHeight="1" x14ac:dyDescent="0.25">
      <c r="A99" s="270">
        <v>1</v>
      </c>
      <c r="B99" s="530" t="s">
        <v>179</v>
      </c>
      <c r="C99" s="531"/>
      <c r="D99" s="531"/>
      <c r="E99" s="531"/>
      <c r="F99" s="531"/>
      <c r="G99" s="531"/>
      <c r="H99" s="531"/>
      <c r="I99" s="531"/>
      <c r="J99" s="531"/>
      <c r="K99" s="531"/>
      <c r="L99" s="531"/>
      <c r="M99" s="532"/>
      <c r="N99" s="271">
        <v>100</v>
      </c>
      <c r="O99" s="237"/>
      <c r="P99" s="282" t="s">
        <v>143</v>
      </c>
      <c r="Q99" s="33"/>
    </row>
    <row r="100" spans="1:19" ht="18.75" customHeight="1" x14ac:dyDescent="0.25">
      <c r="A100" s="270">
        <f>A99+1</f>
        <v>2</v>
      </c>
      <c r="B100" s="530" t="s">
        <v>180</v>
      </c>
      <c r="C100" s="531"/>
      <c r="D100" s="531"/>
      <c r="E100" s="531"/>
      <c r="F100" s="531"/>
      <c r="G100" s="531"/>
      <c r="H100" s="531"/>
      <c r="I100" s="531"/>
      <c r="J100" s="531"/>
      <c r="K100" s="531"/>
      <c r="L100" s="531"/>
      <c r="M100" s="532"/>
      <c r="N100" s="271">
        <v>68</v>
      </c>
      <c r="O100" s="237"/>
      <c r="P100" s="282" t="s">
        <v>143</v>
      </c>
      <c r="Q100" s="33"/>
    </row>
    <row r="101" spans="1:19" ht="18.75" customHeight="1" x14ac:dyDescent="0.25">
      <c r="A101" s="290"/>
      <c r="B101" s="527" t="s">
        <v>14</v>
      </c>
      <c r="C101" s="528"/>
      <c r="D101" s="528"/>
      <c r="E101" s="528"/>
      <c r="F101" s="528"/>
      <c r="G101" s="528"/>
      <c r="H101" s="528"/>
      <c r="I101" s="528"/>
      <c r="J101" s="528"/>
      <c r="K101" s="528"/>
      <c r="L101" s="528"/>
      <c r="M101" s="529"/>
      <c r="N101" s="247">
        <f>SUM(N99:N100)</f>
        <v>168</v>
      </c>
      <c r="O101" s="237"/>
      <c r="P101" s="291"/>
      <c r="Q101" s="33"/>
    </row>
    <row r="102" spans="1:19" ht="18.75" customHeight="1" x14ac:dyDescent="0.25">
      <c r="A102" s="524" t="s">
        <v>189</v>
      </c>
      <c r="B102" s="525"/>
      <c r="C102" s="525"/>
      <c r="D102" s="525"/>
      <c r="E102" s="525"/>
      <c r="F102" s="525"/>
      <c r="G102" s="525"/>
      <c r="H102" s="525"/>
      <c r="I102" s="525"/>
      <c r="J102" s="525"/>
      <c r="K102" s="525"/>
      <c r="L102" s="525"/>
      <c r="M102" s="525"/>
      <c r="N102" s="525"/>
      <c r="O102" s="525"/>
      <c r="P102" s="526"/>
      <c r="Q102" s="33"/>
    </row>
    <row r="103" spans="1:19" ht="18.75" customHeight="1" x14ac:dyDescent="0.25">
      <c r="A103" s="270">
        <f>A100+1</f>
        <v>3</v>
      </c>
      <c r="B103" s="530" t="s">
        <v>200</v>
      </c>
      <c r="C103" s="531"/>
      <c r="D103" s="531"/>
      <c r="E103" s="531"/>
      <c r="F103" s="531"/>
      <c r="G103" s="531"/>
      <c r="H103" s="531"/>
      <c r="I103" s="531"/>
      <c r="J103" s="531"/>
      <c r="K103" s="531"/>
      <c r="L103" s="531"/>
      <c r="M103" s="532"/>
      <c r="N103" s="281">
        <v>55</v>
      </c>
      <c r="O103" s="237"/>
      <c r="P103" s="283" t="s">
        <v>174</v>
      </c>
      <c r="Q103" s="33"/>
    </row>
    <row r="104" spans="1:19" ht="18.75" customHeight="1" x14ac:dyDescent="0.25">
      <c r="A104" s="270"/>
      <c r="B104" s="527" t="s">
        <v>14</v>
      </c>
      <c r="C104" s="528"/>
      <c r="D104" s="528"/>
      <c r="E104" s="528"/>
      <c r="F104" s="528"/>
      <c r="G104" s="528"/>
      <c r="H104" s="528"/>
      <c r="I104" s="528"/>
      <c r="J104" s="528"/>
      <c r="K104" s="528"/>
      <c r="L104" s="528"/>
      <c r="M104" s="529"/>
      <c r="N104" s="247">
        <f>SUM(N103)</f>
        <v>55</v>
      </c>
      <c r="O104" s="237"/>
      <c r="P104" s="238"/>
      <c r="Q104" s="33"/>
    </row>
    <row r="105" spans="1:19" ht="18.75" customHeight="1" x14ac:dyDescent="0.25">
      <c r="A105" s="239"/>
      <c r="B105" s="598" t="s">
        <v>201</v>
      </c>
      <c r="C105" s="599"/>
      <c r="D105" s="599"/>
      <c r="E105" s="599"/>
      <c r="F105" s="599"/>
      <c r="G105" s="599"/>
      <c r="H105" s="599"/>
      <c r="I105" s="599"/>
      <c r="J105" s="599"/>
      <c r="K105" s="599"/>
      <c r="L105" s="599"/>
      <c r="M105" s="600"/>
      <c r="N105" s="247">
        <f>N104+N101</f>
        <v>223</v>
      </c>
      <c r="O105" s="240"/>
      <c r="P105" s="241"/>
      <c r="Q105" s="33"/>
    </row>
    <row r="106" spans="1:19" ht="18.75" customHeight="1" x14ac:dyDescent="0.25">
      <c r="A106" s="17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6"/>
      <c r="N106" s="169"/>
      <c r="O106" s="48"/>
      <c r="P106" s="16"/>
      <c r="Q106" s="33"/>
    </row>
    <row r="107" spans="1:19" x14ac:dyDescent="0.25">
      <c r="A107" s="585" t="s">
        <v>15</v>
      </c>
      <c r="B107" s="585"/>
      <c r="C107" s="585"/>
      <c r="D107" s="585"/>
      <c r="E107" s="585"/>
      <c r="F107" s="585"/>
      <c r="G107" s="585"/>
      <c r="H107" s="585"/>
      <c r="I107" s="585"/>
      <c r="J107" s="585"/>
      <c r="K107" s="585"/>
      <c r="L107" s="585"/>
      <c r="M107" s="586"/>
      <c r="N107" s="293"/>
      <c r="O107" s="245"/>
      <c r="P107" s="246"/>
      <c r="Q107" s="33"/>
      <c r="R107">
        <f>500000/3500</f>
        <v>142.85714285714286</v>
      </c>
      <c r="S107">
        <f>R107*2500</f>
        <v>357142.85714285716</v>
      </c>
    </row>
    <row r="108" spans="1:19" x14ac:dyDescent="0.25">
      <c r="A108" s="474" t="s">
        <v>156</v>
      </c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5"/>
      <c r="Q108" s="33"/>
    </row>
    <row r="109" spans="1:19" ht="31.5" x14ac:dyDescent="0.25">
      <c r="A109" s="272">
        <v>1</v>
      </c>
      <c r="B109" s="503" t="s">
        <v>181</v>
      </c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5"/>
      <c r="N109" s="273">
        <v>500</v>
      </c>
      <c r="O109" s="242"/>
      <c r="P109" s="294" t="s">
        <v>161</v>
      </c>
      <c r="Q109" s="33"/>
    </row>
    <row r="110" spans="1:19" ht="17.45" customHeight="1" x14ac:dyDescent="0.25">
      <c r="A110" s="272">
        <f t="shared" ref="A110" si="3">A109+1</f>
        <v>2</v>
      </c>
      <c r="B110" s="503" t="s">
        <v>182</v>
      </c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5"/>
      <c r="N110" s="273">
        <v>20</v>
      </c>
      <c r="O110" s="242"/>
      <c r="P110" s="294" t="s">
        <v>54</v>
      </c>
      <c r="Q110" s="33"/>
    </row>
    <row r="111" spans="1:19" ht="17.45" customHeight="1" x14ac:dyDescent="0.25">
      <c r="A111" s="272"/>
      <c r="B111" s="497" t="s">
        <v>14</v>
      </c>
      <c r="C111" s="498"/>
      <c r="D111" s="498"/>
      <c r="E111" s="498"/>
      <c r="F111" s="498"/>
      <c r="G111" s="498"/>
      <c r="H111" s="498"/>
      <c r="I111" s="498"/>
      <c r="J111" s="498"/>
      <c r="K111" s="498"/>
      <c r="L111" s="498"/>
      <c r="M111" s="499"/>
      <c r="N111" s="248">
        <f>SUM(N109:N110)</f>
        <v>520</v>
      </c>
      <c r="O111" s="242"/>
      <c r="P111" s="243"/>
      <c r="Q111" s="33"/>
    </row>
    <row r="112" spans="1:19" ht="17.45" customHeight="1" x14ac:dyDescent="0.25">
      <c r="A112" s="500" t="s">
        <v>189</v>
      </c>
      <c r="B112" s="501"/>
      <c r="C112" s="501"/>
      <c r="D112" s="501"/>
      <c r="E112" s="501"/>
      <c r="F112" s="501"/>
      <c r="G112" s="501"/>
      <c r="H112" s="501"/>
      <c r="I112" s="501"/>
      <c r="J112" s="501"/>
      <c r="K112" s="501"/>
      <c r="L112" s="501"/>
      <c r="M112" s="501"/>
      <c r="N112" s="501"/>
      <c r="O112" s="501"/>
      <c r="P112" s="502"/>
      <c r="Q112" s="33"/>
    </row>
    <row r="113" spans="1:17" ht="17.45" customHeight="1" x14ac:dyDescent="0.25">
      <c r="A113" s="272">
        <f>A110+1</f>
        <v>3</v>
      </c>
      <c r="B113" s="503" t="s">
        <v>202</v>
      </c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5"/>
      <c r="N113" s="273">
        <v>55</v>
      </c>
      <c r="O113" s="242"/>
      <c r="P113" s="295" t="s">
        <v>174</v>
      </c>
      <c r="Q113" s="33"/>
    </row>
    <row r="114" spans="1:17" ht="17.45" customHeight="1" x14ac:dyDescent="0.25">
      <c r="A114" s="272">
        <f>A113+1</f>
        <v>4</v>
      </c>
      <c r="B114" s="503" t="s">
        <v>203</v>
      </c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5"/>
      <c r="N114" s="273">
        <v>6</v>
      </c>
      <c r="O114" s="242"/>
      <c r="P114" s="294" t="s">
        <v>53</v>
      </c>
      <c r="Q114" s="33"/>
    </row>
    <row r="115" spans="1:17" ht="17.45" customHeight="1" x14ac:dyDescent="0.25">
      <c r="A115" s="272"/>
      <c r="B115" s="497" t="s">
        <v>14</v>
      </c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9"/>
      <c r="N115" s="273">
        <f>SUM(N113:N114)</f>
        <v>61</v>
      </c>
      <c r="O115" s="242"/>
      <c r="P115" s="243"/>
      <c r="Q115" s="33"/>
    </row>
    <row r="116" spans="1:17" ht="18" customHeight="1" x14ac:dyDescent="0.25">
      <c r="A116" s="244"/>
      <c r="B116" s="603" t="s">
        <v>205</v>
      </c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5"/>
      <c r="N116" s="249">
        <f>N115+N111</f>
        <v>581</v>
      </c>
      <c r="O116" s="245"/>
      <c r="P116" s="246"/>
      <c r="Q116" s="33"/>
    </row>
    <row r="117" spans="1:17" ht="15" customHeight="1" x14ac:dyDescent="0.25">
      <c r="A117" s="175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4"/>
      <c r="N117" s="14"/>
      <c r="O117" s="48"/>
      <c r="P117" s="16"/>
      <c r="Q117" s="33"/>
    </row>
    <row r="118" spans="1:17" ht="14.45" customHeight="1" x14ac:dyDescent="0.25">
      <c r="A118" s="606" t="s">
        <v>16</v>
      </c>
      <c r="B118" s="606"/>
      <c r="C118" s="606"/>
      <c r="D118" s="606"/>
      <c r="E118" s="606"/>
      <c r="F118" s="606"/>
      <c r="G118" s="606"/>
      <c r="H118" s="606"/>
      <c r="I118" s="606"/>
      <c r="J118" s="606"/>
      <c r="K118" s="606"/>
      <c r="L118" s="606"/>
      <c r="M118" s="607"/>
      <c r="N118" s="250"/>
      <c r="O118" s="251"/>
      <c r="P118" s="252"/>
      <c r="Q118" s="33"/>
    </row>
    <row r="119" spans="1:17" ht="14.45" customHeight="1" x14ac:dyDescent="0.25">
      <c r="A119" s="476" t="s">
        <v>156</v>
      </c>
      <c r="B119" s="476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7"/>
      <c r="Q119" s="33"/>
    </row>
    <row r="120" spans="1:17" x14ac:dyDescent="0.25">
      <c r="A120" s="253">
        <v>1</v>
      </c>
      <c r="B120" s="518" t="s">
        <v>183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20"/>
      <c r="N120" s="309">
        <v>500</v>
      </c>
      <c r="O120" s="251"/>
      <c r="P120" s="252" t="s">
        <v>53</v>
      </c>
      <c r="Q120" s="33"/>
    </row>
    <row r="121" spans="1:17" x14ac:dyDescent="0.25">
      <c r="A121" s="253">
        <f t="shared" ref="A121" si="4">A120+1</f>
        <v>2</v>
      </c>
      <c r="B121" s="518" t="s">
        <v>184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20"/>
      <c r="N121" s="309">
        <v>180</v>
      </c>
      <c r="O121" s="251"/>
      <c r="P121" s="252" t="s">
        <v>216</v>
      </c>
      <c r="Q121" s="33"/>
    </row>
    <row r="122" spans="1:17" x14ac:dyDescent="0.25">
      <c r="A122" s="253"/>
      <c r="B122" s="521" t="s">
        <v>14</v>
      </c>
      <c r="C122" s="522"/>
      <c r="D122" s="522"/>
      <c r="E122" s="522"/>
      <c r="F122" s="522"/>
      <c r="G122" s="522"/>
      <c r="H122" s="522"/>
      <c r="I122" s="522"/>
      <c r="J122" s="522"/>
      <c r="K122" s="522"/>
      <c r="L122" s="522"/>
      <c r="M122" s="523"/>
      <c r="N122" s="310">
        <f>SUM(N120:N121)</f>
        <v>680</v>
      </c>
      <c r="O122" s="251"/>
      <c r="P122" s="252"/>
      <c r="Q122" s="33"/>
    </row>
    <row r="123" spans="1:17" x14ac:dyDescent="0.25">
      <c r="A123" s="515" t="s">
        <v>189</v>
      </c>
      <c r="B123" s="516"/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6"/>
      <c r="N123" s="516"/>
      <c r="O123" s="516"/>
      <c r="P123" s="517"/>
      <c r="Q123" s="33"/>
    </row>
    <row r="124" spans="1:17" ht="19.149999999999999" customHeight="1" x14ac:dyDescent="0.25">
      <c r="A124" s="253">
        <f>A121+1</f>
        <v>3</v>
      </c>
      <c r="B124" s="518" t="s">
        <v>202</v>
      </c>
      <c r="C124" s="519"/>
      <c r="D124" s="519"/>
      <c r="E124" s="519"/>
      <c r="F124" s="519"/>
      <c r="G124" s="519"/>
      <c r="H124" s="519"/>
      <c r="I124" s="519"/>
      <c r="J124" s="519"/>
      <c r="K124" s="519"/>
      <c r="L124" s="519"/>
      <c r="M124" s="520"/>
      <c r="N124" s="309">
        <v>55</v>
      </c>
      <c r="O124" s="251"/>
      <c r="P124" s="252" t="s">
        <v>174</v>
      </c>
      <c r="Q124" s="33"/>
    </row>
    <row r="125" spans="1:17" x14ac:dyDescent="0.25">
      <c r="A125" s="253"/>
      <c r="B125" s="521" t="s">
        <v>14</v>
      </c>
      <c r="C125" s="522"/>
      <c r="D125" s="522"/>
      <c r="E125" s="522"/>
      <c r="F125" s="522"/>
      <c r="G125" s="522"/>
      <c r="H125" s="522"/>
      <c r="I125" s="522"/>
      <c r="J125" s="522"/>
      <c r="K125" s="522"/>
      <c r="L125" s="522"/>
      <c r="M125" s="523"/>
      <c r="N125" s="309">
        <f>SUM(N124)</f>
        <v>55</v>
      </c>
      <c r="O125" s="251"/>
      <c r="P125" s="252"/>
      <c r="Q125" s="33"/>
    </row>
    <row r="126" spans="1:17" x14ac:dyDescent="0.25">
      <c r="A126" s="253"/>
      <c r="B126" s="521" t="s">
        <v>204</v>
      </c>
      <c r="C126" s="522"/>
      <c r="D126" s="522"/>
      <c r="E126" s="522"/>
      <c r="F126" s="522"/>
      <c r="G126" s="522"/>
      <c r="H126" s="522"/>
      <c r="I126" s="522"/>
      <c r="J126" s="522"/>
      <c r="K126" s="522"/>
      <c r="L126" s="522"/>
      <c r="M126" s="523"/>
      <c r="N126" s="310">
        <f>N125+N122</f>
        <v>735</v>
      </c>
      <c r="O126" s="251"/>
      <c r="P126" s="252"/>
      <c r="Q126" s="33"/>
    </row>
    <row r="127" spans="1:17" x14ac:dyDescent="0.25">
      <c r="A127" s="175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4"/>
      <c r="N127" s="14"/>
      <c r="O127" s="48"/>
      <c r="P127" s="16"/>
      <c r="Q127" s="33"/>
    </row>
    <row r="128" spans="1:17" x14ac:dyDescent="0.25">
      <c r="A128" s="613" t="s">
        <v>138</v>
      </c>
      <c r="B128" s="613"/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4"/>
      <c r="N128" s="254"/>
      <c r="O128" s="255"/>
      <c r="P128" s="256"/>
      <c r="Q128" s="33"/>
    </row>
    <row r="129" spans="1:17" x14ac:dyDescent="0.25">
      <c r="A129" s="478" t="s">
        <v>156</v>
      </c>
      <c r="B129" s="478"/>
      <c r="C129" s="478"/>
      <c r="D129" s="478"/>
      <c r="E129" s="478"/>
      <c r="F129" s="478"/>
      <c r="G129" s="478"/>
      <c r="H129" s="478"/>
      <c r="I129" s="478"/>
      <c r="J129" s="478"/>
      <c r="K129" s="478"/>
      <c r="L129" s="478"/>
      <c r="M129" s="478"/>
      <c r="N129" s="478"/>
      <c r="O129" s="478"/>
      <c r="P129" s="479"/>
      <c r="Q129" s="33"/>
    </row>
    <row r="130" spans="1:17" ht="30" customHeight="1" x14ac:dyDescent="0.25">
      <c r="A130" s="257">
        <v>1</v>
      </c>
      <c r="B130" s="608" t="s">
        <v>186</v>
      </c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10"/>
      <c r="N130" s="311">
        <v>4500</v>
      </c>
      <c r="O130" s="255"/>
      <c r="P130" s="256" t="s">
        <v>55</v>
      </c>
      <c r="Q130" s="33"/>
    </row>
    <row r="131" spans="1:17" ht="15" customHeight="1" x14ac:dyDescent="0.25">
      <c r="A131" s="257">
        <f t="shared" ref="A131" si="5">A130+1</f>
        <v>2</v>
      </c>
      <c r="B131" s="608" t="s">
        <v>185</v>
      </c>
      <c r="C131" s="609"/>
      <c r="D131" s="609"/>
      <c r="E131" s="609"/>
      <c r="F131" s="609"/>
      <c r="G131" s="609"/>
      <c r="H131" s="609"/>
      <c r="I131" s="609"/>
      <c r="J131" s="609"/>
      <c r="K131" s="609"/>
      <c r="L131" s="609"/>
      <c r="M131" s="610"/>
      <c r="N131" s="311">
        <v>120</v>
      </c>
      <c r="O131" s="255"/>
      <c r="P131" s="256" t="s">
        <v>165</v>
      </c>
      <c r="Q131" s="33"/>
    </row>
    <row r="132" spans="1:17" ht="15" customHeight="1" x14ac:dyDescent="0.25">
      <c r="A132" s="257"/>
      <c r="B132" s="512" t="s">
        <v>14</v>
      </c>
      <c r="C132" s="513"/>
      <c r="D132" s="513"/>
      <c r="E132" s="513"/>
      <c r="F132" s="513"/>
      <c r="G132" s="513"/>
      <c r="H132" s="513"/>
      <c r="I132" s="513"/>
      <c r="J132" s="513"/>
      <c r="K132" s="513"/>
      <c r="L132" s="513"/>
      <c r="M132" s="514"/>
      <c r="N132" s="311">
        <f>SUM(N130:N131)</f>
        <v>4620</v>
      </c>
      <c r="O132" s="255"/>
      <c r="P132" s="256"/>
      <c r="Q132" s="33"/>
    </row>
    <row r="133" spans="1:17" ht="15" customHeight="1" x14ac:dyDescent="0.25">
      <c r="A133" s="615" t="s">
        <v>189</v>
      </c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  <c r="L133" s="616"/>
      <c r="M133" s="616"/>
      <c r="N133" s="616"/>
      <c r="O133" s="616"/>
      <c r="P133" s="617"/>
      <c r="Q133" s="33"/>
    </row>
    <row r="134" spans="1:17" ht="15" customHeight="1" x14ac:dyDescent="0.25">
      <c r="A134" s="257">
        <f>A131+1</f>
        <v>3</v>
      </c>
      <c r="B134" s="608" t="s">
        <v>206</v>
      </c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10"/>
      <c r="N134" s="311">
        <v>55</v>
      </c>
      <c r="O134" s="255"/>
      <c r="P134" s="256" t="s">
        <v>174</v>
      </c>
      <c r="Q134" s="33"/>
    </row>
    <row r="135" spans="1:17" ht="15" customHeight="1" x14ac:dyDescent="0.25">
      <c r="A135" s="257"/>
      <c r="B135" s="512" t="s">
        <v>14</v>
      </c>
      <c r="C135" s="513"/>
      <c r="D135" s="513"/>
      <c r="E135" s="513"/>
      <c r="F135" s="513"/>
      <c r="G135" s="513"/>
      <c r="H135" s="513"/>
      <c r="I135" s="513"/>
      <c r="J135" s="513"/>
      <c r="K135" s="513"/>
      <c r="L135" s="513"/>
      <c r="M135" s="514"/>
      <c r="N135" s="311">
        <f>SUM(N134)</f>
        <v>55</v>
      </c>
      <c r="O135" s="255"/>
      <c r="P135" s="256"/>
      <c r="Q135" s="33"/>
    </row>
    <row r="136" spans="1:17" x14ac:dyDescent="0.25">
      <c r="A136" s="257"/>
      <c r="B136" s="512" t="s">
        <v>14</v>
      </c>
      <c r="C136" s="513"/>
      <c r="D136" s="513"/>
      <c r="E136" s="513"/>
      <c r="F136" s="513"/>
      <c r="G136" s="513"/>
      <c r="H136" s="513"/>
      <c r="I136" s="513"/>
      <c r="J136" s="513"/>
      <c r="K136" s="513"/>
      <c r="L136" s="513"/>
      <c r="M136" s="514"/>
      <c r="N136" s="312">
        <f>N132+N135</f>
        <v>4675</v>
      </c>
      <c r="O136" s="255"/>
      <c r="P136" s="256"/>
      <c r="Q136" s="33"/>
    </row>
    <row r="137" spans="1:17" x14ac:dyDescent="0.25">
      <c r="A137" s="175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4"/>
      <c r="N137" s="14"/>
      <c r="O137" s="48"/>
      <c r="P137" s="16"/>
      <c r="Q137" s="33"/>
    </row>
    <row r="138" spans="1:17" ht="14.45" customHeight="1" x14ac:dyDescent="0.25">
      <c r="A138" s="611" t="s">
        <v>139</v>
      </c>
      <c r="B138" s="611"/>
      <c r="C138" s="611"/>
      <c r="D138" s="611"/>
      <c r="E138" s="611"/>
      <c r="F138" s="611"/>
      <c r="G138" s="611"/>
      <c r="H138" s="611"/>
      <c r="I138" s="611"/>
      <c r="J138" s="611"/>
      <c r="K138" s="611"/>
      <c r="L138" s="611"/>
      <c r="M138" s="612"/>
      <c r="N138" s="258"/>
      <c r="O138" s="259"/>
      <c r="P138" s="260"/>
      <c r="Q138" s="33"/>
    </row>
    <row r="139" spans="1:17" ht="14.45" customHeight="1" x14ac:dyDescent="0.25">
      <c r="A139" s="480" t="s">
        <v>156</v>
      </c>
      <c r="B139" s="480"/>
      <c r="C139" s="480"/>
      <c r="D139" s="480"/>
      <c r="E139" s="480"/>
      <c r="F139" s="480"/>
      <c r="G139" s="480"/>
      <c r="H139" s="480"/>
      <c r="I139" s="480"/>
      <c r="J139" s="480"/>
      <c r="K139" s="480"/>
      <c r="L139" s="480"/>
      <c r="M139" s="480"/>
      <c r="N139" s="480"/>
      <c r="O139" s="480"/>
      <c r="P139" s="481"/>
      <c r="Q139" s="33"/>
    </row>
    <row r="140" spans="1:17" ht="26.45" customHeight="1" x14ac:dyDescent="0.25">
      <c r="A140" s="261">
        <v>1</v>
      </c>
      <c r="B140" s="485" t="s">
        <v>187</v>
      </c>
      <c r="C140" s="486"/>
      <c r="D140" s="486"/>
      <c r="E140" s="486"/>
      <c r="F140" s="486"/>
      <c r="G140" s="486"/>
      <c r="H140" s="486"/>
      <c r="I140" s="486"/>
      <c r="J140" s="486"/>
      <c r="K140" s="486"/>
      <c r="L140" s="486"/>
      <c r="M140" s="487"/>
      <c r="N140" s="313">
        <v>150</v>
      </c>
      <c r="O140" s="259"/>
      <c r="P140" s="305" t="s">
        <v>163</v>
      </c>
      <c r="Q140" s="33"/>
    </row>
    <row r="141" spans="1:17" ht="14.45" customHeight="1" x14ac:dyDescent="0.25">
      <c r="A141" s="261">
        <f>A140+1</f>
        <v>2</v>
      </c>
      <c r="B141" s="485" t="s">
        <v>188</v>
      </c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7"/>
      <c r="N141" s="313">
        <v>30</v>
      </c>
      <c r="O141" s="259"/>
      <c r="P141" s="260" t="s">
        <v>54</v>
      </c>
      <c r="Q141" s="33"/>
    </row>
    <row r="142" spans="1:17" ht="14.45" customHeight="1" x14ac:dyDescent="0.25">
      <c r="A142" s="261"/>
      <c r="B142" s="488" t="s">
        <v>14</v>
      </c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M142" s="490"/>
      <c r="N142" s="313">
        <f>SUM(N140:N141)</f>
        <v>180</v>
      </c>
      <c r="O142" s="259"/>
      <c r="P142" s="260"/>
      <c r="Q142" s="33"/>
    </row>
    <row r="143" spans="1:17" ht="14.45" customHeight="1" x14ac:dyDescent="0.25">
      <c r="A143" s="482" t="s">
        <v>189</v>
      </c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4"/>
      <c r="Q143" s="33"/>
    </row>
    <row r="144" spans="1:17" ht="14.45" customHeight="1" x14ac:dyDescent="0.25">
      <c r="A144" s="261">
        <v>3</v>
      </c>
      <c r="B144" s="485" t="s">
        <v>207</v>
      </c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7"/>
      <c r="N144" s="313">
        <v>55</v>
      </c>
      <c r="O144" s="259"/>
      <c r="P144" s="260" t="s">
        <v>174</v>
      </c>
      <c r="Q144" s="33"/>
    </row>
    <row r="145" spans="1:17" ht="14.45" customHeight="1" x14ac:dyDescent="0.25">
      <c r="A145" s="261"/>
      <c r="B145" s="488" t="s">
        <v>14</v>
      </c>
      <c r="C145" s="489"/>
      <c r="D145" s="489"/>
      <c r="E145" s="489"/>
      <c r="F145" s="489"/>
      <c r="G145" s="489"/>
      <c r="H145" s="489"/>
      <c r="I145" s="489"/>
      <c r="J145" s="489"/>
      <c r="K145" s="489"/>
      <c r="L145" s="489"/>
      <c r="M145" s="490"/>
      <c r="N145" s="313">
        <f>SUM(N144)</f>
        <v>55</v>
      </c>
      <c r="O145" s="259"/>
      <c r="P145" s="260"/>
      <c r="Q145" s="33"/>
    </row>
    <row r="146" spans="1:17" ht="20.45" customHeight="1" x14ac:dyDescent="0.25">
      <c r="A146" s="261"/>
      <c r="B146" s="488" t="s">
        <v>14</v>
      </c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  <c r="M146" s="490"/>
      <c r="N146" s="314">
        <f>N142+N145</f>
        <v>235</v>
      </c>
      <c r="O146" s="259"/>
      <c r="P146" s="260"/>
      <c r="Q146" s="33"/>
    </row>
    <row r="147" spans="1:17" ht="19.149999999999999" customHeight="1" x14ac:dyDescent="0.25">
      <c r="A147" s="491" t="s">
        <v>214</v>
      </c>
      <c r="B147" s="492"/>
      <c r="C147" s="492"/>
      <c r="D147" s="492"/>
      <c r="E147" s="492"/>
      <c r="F147" s="492"/>
      <c r="G147" s="492"/>
      <c r="H147" s="492"/>
      <c r="I147" s="492"/>
      <c r="J147" s="492"/>
      <c r="K147" s="492"/>
      <c r="L147" s="492"/>
      <c r="M147" s="492"/>
      <c r="N147" s="492"/>
      <c r="O147" s="492"/>
      <c r="P147" s="493"/>
      <c r="Q147" s="33"/>
    </row>
    <row r="148" spans="1:17" ht="20.45" customHeight="1" x14ac:dyDescent="0.25">
      <c r="A148" s="203">
        <v>1</v>
      </c>
      <c r="B148" s="494" t="s">
        <v>208</v>
      </c>
      <c r="C148" s="495"/>
      <c r="D148" s="495"/>
      <c r="E148" s="495"/>
      <c r="F148" s="495"/>
      <c r="G148" s="495"/>
      <c r="H148" s="495"/>
      <c r="I148" s="495"/>
      <c r="J148" s="495"/>
      <c r="K148" s="495"/>
      <c r="L148" s="495"/>
      <c r="M148" s="496"/>
      <c r="N148" s="217">
        <v>110</v>
      </c>
      <c r="O148" s="203"/>
      <c r="P148" s="296" t="s">
        <v>53</v>
      </c>
      <c r="Q148" s="33"/>
    </row>
    <row r="149" spans="1:17" ht="20.45" customHeight="1" x14ac:dyDescent="0.25">
      <c r="A149" s="203">
        <f>A148+1</f>
        <v>2</v>
      </c>
      <c r="B149" s="494" t="s">
        <v>209</v>
      </c>
      <c r="C149" s="495"/>
      <c r="D149" s="495"/>
      <c r="E149" s="495"/>
      <c r="F149" s="495"/>
      <c r="G149" s="495"/>
      <c r="H149" s="495"/>
      <c r="I149" s="495"/>
      <c r="J149" s="495"/>
      <c r="K149" s="495"/>
      <c r="L149" s="495"/>
      <c r="M149" s="496"/>
      <c r="N149" s="217">
        <v>150</v>
      </c>
      <c r="O149" s="203"/>
      <c r="P149" s="296" t="s">
        <v>53</v>
      </c>
      <c r="Q149" s="33"/>
    </row>
    <row r="150" spans="1:17" ht="32.450000000000003" customHeight="1" x14ac:dyDescent="0.25">
      <c r="A150" s="203">
        <f>A149+1</f>
        <v>3</v>
      </c>
      <c r="B150" s="494" t="s">
        <v>210</v>
      </c>
      <c r="C150" s="495"/>
      <c r="D150" s="495"/>
      <c r="E150" s="495"/>
      <c r="F150" s="495"/>
      <c r="G150" s="495"/>
      <c r="H150" s="495"/>
      <c r="I150" s="495"/>
      <c r="J150" s="495"/>
      <c r="K150" s="495"/>
      <c r="L150" s="495"/>
      <c r="M150" s="496"/>
      <c r="N150" s="217">
        <v>80</v>
      </c>
      <c r="O150" s="203"/>
      <c r="P150" s="296" t="s">
        <v>54</v>
      </c>
      <c r="Q150" s="33"/>
    </row>
    <row r="151" spans="1:17" ht="23.45" customHeight="1" x14ac:dyDescent="0.25">
      <c r="A151" s="203">
        <f>A150+1</f>
        <v>4</v>
      </c>
      <c r="B151" s="494" t="s">
        <v>211</v>
      </c>
      <c r="C151" s="495"/>
      <c r="D151" s="495"/>
      <c r="E151" s="495"/>
      <c r="F151" s="495"/>
      <c r="G151" s="495"/>
      <c r="H151" s="495"/>
      <c r="I151" s="495"/>
      <c r="J151" s="495"/>
      <c r="K151" s="495"/>
      <c r="L151" s="495"/>
      <c r="M151" s="496"/>
      <c r="N151" s="217">
        <v>90</v>
      </c>
      <c r="O151" s="203"/>
      <c r="P151" s="296" t="s">
        <v>54</v>
      </c>
      <c r="Q151" s="33"/>
    </row>
    <row r="152" spans="1:17" ht="23.45" customHeight="1" x14ac:dyDescent="0.25">
      <c r="A152" s="203">
        <f>A151+1</f>
        <v>5</v>
      </c>
      <c r="B152" s="494" t="s">
        <v>212</v>
      </c>
      <c r="C152" s="495"/>
      <c r="D152" s="495"/>
      <c r="E152" s="495"/>
      <c r="F152" s="495"/>
      <c r="G152" s="495"/>
      <c r="H152" s="495"/>
      <c r="I152" s="495"/>
      <c r="J152" s="495"/>
      <c r="K152" s="495"/>
      <c r="L152" s="495"/>
      <c r="M152" s="496"/>
      <c r="N152" s="217">
        <v>15</v>
      </c>
      <c r="O152" s="203"/>
      <c r="P152" s="296" t="s">
        <v>54</v>
      </c>
      <c r="Q152" s="33"/>
    </row>
    <row r="153" spans="1:17" ht="20.45" customHeight="1" x14ac:dyDescent="0.25">
      <c r="A153" s="203">
        <f>A152+1</f>
        <v>6</v>
      </c>
      <c r="B153" s="494" t="s">
        <v>213</v>
      </c>
      <c r="C153" s="495"/>
      <c r="D153" s="495"/>
      <c r="E153" s="495"/>
      <c r="F153" s="495"/>
      <c r="G153" s="495"/>
      <c r="H153" s="495"/>
      <c r="I153" s="495"/>
      <c r="J153" s="495"/>
      <c r="K153" s="495"/>
      <c r="L153" s="495"/>
      <c r="M153" s="496"/>
      <c r="N153" s="217">
        <v>35</v>
      </c>
      <c r="O153" s="203"/>
      <c r="P153" s="296" t="s">
        <v>53</v>
      </c>
      <c r="Q153" s="33"/>
    </row>
    <row r="154" spans="1:17" ht="20.45" customHeight="1" x14ac:dyDescent="0.25">
      <c r="A154" s="618" t="s">
        <v>14</v>
      </c>
      <c r="B154" s="618"/>
      <c r="C154" s="618"/>
      <c r="D154" s="618"/>
      <c r="E154" s="618"/>
      <c r="F154" s="618"/>
      <c r="G154" s="618"/>
      <c r="H154" s="618"/>
      <c r="I154" s="618"/>
      <c r="J154" s="618"/>
      <c r="K154" s="618"/>
      <c r="L154" s="618"/>
      <c r="M154" s="619"/>
      <c r="N154" s="315">
        <f>SUM(N148:N153)</f>
        <v>480</v>
      </c>
      <c r="O154" s="297"/>
      <c r="P154" s="298"/>
      <c r="Q154" s="33"/>
    </row>
    <row r="155" spans="1:17" ht="16.5" thickBot="1" x14ac:dyDescent="0.3">
      <c r="A155" s="375" t="s">
        <v>18</v>
      </c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7"/>
      <c r="N155" s="316">
        <f>N54+N64+N80+N95+N105+N116+N126+N136+N146+N154</f>
        <v>41281.4</v>
      </c>
      <c r="O155" s="39"/>
      <c r="P155" s="40"/>
      <c r="Q155" s="33"/>
    </row>
    <row r="156" spans="1:17" ht="15" customHeight="1" thickBot="1" x14ac:dyDescent="0.3">
      <c r="A156" s="372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4"/>
      <c r="N156" s="17"/>
      <c r="O156" s="18"/>
      <c r="P156" s="19"/>
      <c r="Q156" s="33"/>
    </row>
    <row r="157" spans="1:17" ht="15.75" x14ac:dyDescent="0.25">
      <c r="A157" s="357" t="s">
        <v>2</v>
      </c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9"/>
    </row>
    <row r="158" spans="1:17" ht="15.75" x14ac:dyDescent="0.25">
      <c r="A158" s="465" t="s">
        <v>156</v>
      </c>
      <c r="B158" s="465"/>
      <c r="C158" s="465"/>
      <c r="D158" s="465"/>
      <c r="E158" s="465"/>
      <c r="F158" s="465"/>
      <c r="G158" s="465"/>
      <c r="H158" s="465"/>
      <c r="I158" s="465"/>
      <c r="J158" s="465"/>
      <c r="K158" s="465"/>
      <c r="L158" s="465"/>
      <c r="M158" s="465"/>
      <c r="N158" s="465"/>
      <c r="O158" s="465"/>
      <c r="P158" s="465"/>
    </row>
    <row r="159" spans="1:17" ht="15" customHeight="1" x14ac:dyDescent="0.25">
      <c r="A159" s="253">
        <v>1</v>
      </c>
      <c r="B159" s="518" t="s">
        <v>126</v>
      </c>
      <c r="C159" s="519"/>
      <c r="D159" s="519"/>
      <c r="E159" s="519"/>
      <c r="F159" s="519"/>
      <c r="G159" s="519"/>
      <c r="H159" s="519"/>
      <c r="I159" s="519"/>
      <c r="J159" s="519"/>
      <c r="K159" s="519"/>
      <c r="L159" s="519"/>
      <c r="M159" s="520"/>
      <c r="N159" s="309">
        <v>800</v>
      </c>
      <c r="O159" s="251" t="s">
        <v>6</v>
      </c>
      <c r="P159" s="299" t="s">
        <v>215</v>
      </c>
    </row>
    <row r="160" spans="1:17" ht="15" customHeight="1" x14ac:dyDescent="0.25">
      <c r="A160" s="253">
        <f>A159+1</f>
        <v>2</v>
      </c>
      <c r="B160" s="518" t="s">
        <v>42</v>
      </c>
      <c r="C160" s="519"/>
      <c r="D160" s="519"/>
      <c r="E160" s="519"/>
      <c r="F160" s="519"/>
      <c r="G160" s="519"/>
      <c r="H160" s="519"/>
      <c r="I160" s="519"/>
      <c r="J160" s="519"/>
      <c r="K160" s="519"/>
      <c r="L160" s="519"/>
      <c r="M160" s="520"/>
      <c r="N160" s="309">
        <v>160</v>
      </c>
      <c r="O160" s="251"/>
      <c r="P160" s="299" t="s">
        <v>50</v>
      </c>
    </row>
    <row r="161" spans="1:16" x14ac:dyDescent="0.25">
      <c r="A161" s="253">
        <f>A160+1</f>
        <v>3</v>
      </c>
      <c r="B161" s="518" t="s">
        <v>127</v>
      </c>
      <c r="C161" s="519"/>
      <c r="D161" s="519"/>
      <c r="E161" s="519"/>
      <c r="F161" s="519"/>
      <c r="G161" s="519"/>
      <c r="H161" s="519"/>
      <c r="I161" s="519"/>
      <c r="J161" s="519"/>
      <c r="K161" s="519"/>
      <c r="L161" s="519"/>
      <c r="M161" s="520"/>
      <c r="N161" s="309">
        <v>390</v>
      </c>
      <c r="O161" s="251"/>
      <c r="P161" s="252" t="s">
        <v>216</v>
      </c>
    </row>
    <row r="162" spans="1:16" ht="30" customHeight="1" x14ac:dyDescent="0.25">
      <c r="A162" s="253">
        <f>A161+1</f>
        <v>4</v>
      </c>
      <c r="B162" s="518" t="s">
        <v>128</v>
      </c>
      <c r="C162" s="519"/>
      <c r="D162" s="519"/>
      <c r="E162" s="519"/>
      <c r="F162" s="519"/>
      <c r="G162" s="519"/>
      <c r="H162" s="519"/>
      <c r="I162" s="519"/>
      <c r="J162" s="519"/>
      <c r="K162" s="519"/>
      <c r="L162" s="519"/>
      <c r="M162" s="520"/>
      <c r="N162" s="309">
        <v>50</v>
      </c>
      <c r="O162" s="251"/>
      <c r="P162" s="252" t="s">
        <v>53</v>
      </c>
    </row>
    <row r="163" spans="1:16" ht="20.45" customHeight="1" thickBot="1" x14ac:dyDescent="0.3">
      <c r="A163" s="601" t="s">
        <v>13</v>
      </c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317">
        <f>SUM(N159:N162)</f>
        <v>1400</v>
      </c>
      <c r="O163" s="301"/>
      <c r="P163" s="302"/>
    </row>
    <row r="164" spans="1:16" ht="18" customHeight="1" thickBot="1" x14ac:dyDescent="0.35">
      <c r="A164" s="367" t="s">
        <v>7</v>
      </c>
      <c r="B164" s="368"/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9"/>
      <c r="N164" s="318">
        <f>N155+N163+N36</f>
        <v>62471.4</v>
      </c>
      <c r="O164" s="6"/>
      <c r="P164" s="21"/>
    </row>
    <row r="165" spans="1:1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5"/>
    </row>
    <row r="166" spans="1:16" x14ac:dyDescent="0.25">
      <c r="A166" s="9" t="s">
        <v>19</v>
      </c>
      <c r="B166" s="9"/>
      <c r="C166" s="9"/>
      <c r="D166" s="9"/>
      <c r="E166" s="9"/>
      <c r="F166" s="9"/>
      <c r="G166" s="9"/>
      <c r="H166" s="5"/>
      <c r="I166" s="5"/>
      <c r="J166" s="5"/>
      <c r="K166" s="10"/>
      <c r="L166" s="10"/>
      <c r="M166" s="10"/>
      <c r="N166" s="10"/>
      <c r="O166" s="5"/>
    </row>
    <row r="167" spans="1:16" x14ac:dyDescent="0.25">
      <c r="A167" s="52"/>
      <c r="B167" s="5"/>
      <c r="C167" s="5"/>
      <c r="D167" s="5"/>
      <c r="E167" s="5"/>
      <c r="F167" s="5"/>
      <c r="G167" s="5"/>
      <c r="H167" s="5"/>
      <c r="I167" s="5"/>
      <c r="J167" s="5"/>
      <c r="K167" s="10"/>
      <c r="L167" s="10"/>
      <c r="M167" s="10"/>
      <c r="N167" s="10"/>
      <c r="O167" s="5"/>
    </row>
    <row r="168" spans="1:16" x14ac:dyDescent="0.25">
      <c r="A168" s="52"/>
      <c r="B168" s="5"/>
      <c r="C168" s="5"/>
      <c r="D168" s="5"/>
      <c r="E168" s="5"/>
      <c r="F168" s="5"/>
      <c r="G168" s="5"/>
      <c r="H168" s="5"/>
      <c r="I168" s="5"/>
      <c r="J168" s="5"/>
      <c r="K168" s="10"/>
      <c r="L168" s="10"/>
      <c r="M168" s="10"/>
      <c r="N168" s="10"/>
      <c r="O168" s="5"/>
    </row>
    <row r="169" spans="1:16" x14ac:dyDescent="0.25">
      <c r="A169" s="52"/>
      <c r="B169" s="5"/>
      <c r="C169" s="5"/>
      <c r="D169" s="5"/>
      <c r="E169" s="5"/>
      <c r="F169" s="5"/>
      <c r="G169" s="5"/>
      <c r="H169" s="5"/>
      <c r="I169" s="5"/>
      <c r="J169" s="5"/>
      <c r="K169" s="10"/>
      <c r="L169" s="10"/>
      <c r="M169" s="10"/>
      <c r="N169" s="10"/>
      <c r="O169" s="5"/>
    </row>
    <row r="170" spans="1:16" x14ac:dyDescent="0.25">
      <c r="A170" s="52"/>
      <c r="B170" s="5"/>
      <c r="C170" s="5"/>
      <c r="D170" s="5"/>
      <c r="E170" s="5"/>
      <c r="F170" s="5"/>
      <c r="G170" s="5"/>
      <c r="H170" s="5"/>
      <c r="I170" s="5"/>
      <c r="J170" s="5"/>
      <c r="K170" s="10"/>
      <c r="L170" s="10"/>
      <c r="M170" s="10"/>
      <c r="N170" s="10"/>
      <c r="O170" s="5"/>
    </row>
    <row r="171" spans="1:16" x14ac:dyDescent="0.25">
      <c r="A171" s="52"/>
      <c r="B171" s="5"/>
      <c r="C171" s="5"/>
      <c r="D171" s="5"/>
      <c r="E171" s="5"/>
      <c r="F171" s="5"/>
      <c r="G171" s="5"/>
      <c r="H171" s="5"/>
      <c r="I171" s="5"/>
      <c r="J171" s="5"/>
      <c r="K171" s="10"/>
      <c r="L171" s="10"/>
      <c r="M171" s="10"/>
      <c r="N171" s="10"/>
      <c r="O171" s="5"/>
    </row>
    <row r="172" spans="1:16" x14ac:dyDescent="0.25">
      <c r="A172" s="52"/>
      <c r="B172" s="5"/>
      <c r="C172" s="5"/>
      <c r="D172" s="5"/>
      <c r="E172" s="5"/>
      <c r="F172" s="5"/>
      <c r="G172" s="5"/>
      <c r="H172" s="5"/>
      <c r="I172" s="5"/>
      <c r="J172" s="5"/>
      <c r="K172" s="10"/>
      <c r="L172" s="10"/>
      <c r="M172" s="10"/>
      <c r="N172" s="10"/>
      <c r="O172" s="5"/>
    </row>
    <row r="173" spans="1:16" x14ac:dyDescent="0.25">
      <c r="A173" s="52"/>
      <c r="B173" s="5"/>
      <c r="C173" s="5"/>
      <c r="D173" s="5"/>
      <c r="E173" s="5"/>
      <c r="F173" s="5"/>
      <c r="G173" s="5"/>
      <c r="H173" s="5"/>
      <c r="I173" s="5"/>
      <c r="J173" s="5"/>
      <c r="K173" s="10"/>
      <c r="L173" s="10"/>
      <c r="M173" s="10"/>
      <c r="N173" s="10"/>
      <c r="O173" s="5"/>
    </row>
    <row r="174" spans="1:16" x14ac:dyDescent="0.25">
      <c r="A174" s="52"/>
      <c r="B174" s="5"/>
      <c r="C174" s="5"/>
      <c r="D174" s="5"/>
      <c r="E174" s="5"/>
      <c r="F174" s="5"/>
      <c r="G174" s="5"/>
      <c r="H174" s="5"/>
      <c r="I174" s="5"/>
      <c r="J174" s="5"/>
      <c r="K174" s="10"/>
      <c r="L174" s="10"/>
      <c r="M174" s="10"/>
      <c r="N174" s="10"/>
      <c r="O174" s="5"/>
    </row>
    <row r="175" spans="1:16" x14ac:dyDescent="0.25">
      <c r="A175" s="52"/>
      <c r="B175" s="5"/>
      <c r="C175" s="5"/>
      <c r="D175" s="5"/>
      <c r="E175" s="5"/>
      <c r="F175" s="5"/>
      <c r="G175" s="5"/>
      <c r="H175" s="5"/>
      <c r="I175" s="5"/>
      <c r="J175" s="5"/>
      <c r="K175" s="10"/>
      <c r="L175" s="10"/>
      <c r="M175" s="10"/>
      <c r="N175" s="10"/>
      <c r="O175" s="5"/>
    </row>
    <row r="176" spans="1:16" x14ac:dyDescent="0.25">
      <c r="A176" s="52"/>
      <c r="B176" s="5"/>
      <c r="C176" s="5"/>
      <c r="D176" s="5"/>
      <c r="E176" s="5"/>
      <c r="F176" s="5"/>
      <c r="G176" s="5"/>
      <c r="H176" s="5"/>
      <c r="I176" s="5"/>
      <c r="J176" s="5"/>
      <c r="K176" s="10"/>
      <c r="L176" s="10"/>
      <c r="M176" s="10"/>
      <c r="N176" s="10"/>
      <c r="O176" s="5"/>
    </row>
    <row r="177" spans="1:15" x14ac:dyDescent="0.25">
      <c r="A177" s="52"/>
      <c r="B177" s="5"/>
      <c r="C177" s="5"/>
      <c r="D177" s="5"/>
      <c r="E177" s="5"/>
      <c r="F177" s="5"/>
      <c r="G177" s="5"/>
      <c r="H177" s="5"/>
      <c r="I177" s="5"/>
      <c r="J177" s="5"/>
      <c r="K177" s="10"/>
      <c r="L177" s="10"/>
      <c r="M177" s="10"/>
      <c r="N177" s="10"/>
      <c r="O177" s="5"/>
    </row>
    <row r="178" spans="1:15" x14ac:dyDescent="0.25">
      <c r="A178" s="52"/>
      <c r="B178" s="5"/>
      <c r="C178" s="5"/>
      <c r="D178" s="5"/>
      <c r="E178" s="5"/>
      <c r="F178" s="5"/>
      <c r="G178" s="5"/>
      <c r="H178" s="5"/>
      <c r="I178" s="5"/>
      <c r="J178" s="5"/>
      <c r="K178" s="10"/>
      <c r="L178" s="10"/>
      <c r="M178" s="10"/>
      <c r="N178" s="10"/>
      <c r="O178" s="5"/>
    </row>
    <row r="179" spans="1:15" x14ac:dyDescent="0.25">
      <c r="A179" s="52"/>
      <c r="B179" s="5"/>
      <c r="C179" s="5"/>
      <c r="D179" s="5"/>
      <c r="E179" s="5"/>
      <c r="F179" s="5"/>
      <c r="G179" s="5"/>
      <c r="H179" s="5"/>
      <c r="I179" s="5"/>
      <c r="J179" s="5"/>
      <c r="K179" s="10"/>
      <c r="L179" s="10"/>
      <c r="M179" s="10"/>
      <c r="N179" s="10"/>
      <c r="O179" s="5"/>
    </row>
    <row r="180" spans="1:15" x14ac:dyDescent="0.25">
      <c r="A180" s="52"/>
      <c r="B180" s="5"/>
      <c r="C180" s="5"/>
      <c r="D180" s="5"/>
      <c r="E180" s="5"/>
      <c r="F180" s="5"/>
      <c r="G180" s="5"/>
      <c r="H180" s="5"/>
      <c r="I180" s="5"/>
      <c r="J180" s="5"/>
      <c r="K180" s="10"/>
      <c r="L180" s="10"/>
      <c r="M180" s="10"/>
      <c r="N180" s="10"/>
      <c r="O180" s="5"/>
    </row>
    <row r="181" spans="1:15" x14ac:dyDescent="0.25">
      <c r="A181" s="52"/>
      <c r="B181" s="5"/>
      <c r="C181" s="5"/>
      <c r="D181" s="5"/>
      <c r="E181" s="5"/>
      <c r="F181" s="5"/>
      <c r="G181" s="5"/>
      <c r="H181" s="5"/>
      <c r="I181" s="5"/>
      <c r="J181" s="5"/>
      <c r="K181" s="10"/>
      <c r="L181" s="10"/>
      <c r="M181" s="10"/>
      <c r="N181" s="10"/>
      <c r="O181" s="5"/>
    </row>
    <row r="182" spans="1:15" x14ac:dyDescent="0.25">
      <c r="A182" s="52"/>
      <c r="B182" s="5"/>
      <c r="C182" s="5"/>
      <c r="D182" s="5"/>
      <c r="E182" s="5"/>
      <c r="F182" s="5"/>
      <c r="G182" s="5"/>
      <c r="H182" s="5"/>
      <c r="I182" s="5"/>
      <c r="J182" s="5"/>
      <c r="K182" s="10"/>
      <c r="L182" s="10"/>
      <c r="M182" s="10"/>
      <c r="N182" s="10"/>
      <c r="O182" s="5"/>
    </row>
    <row r="183" spans="1:15" x14ac:dyDescent="0.25">
      <c r="A183" s="52"/>
      <c r="B183" s="5"/>
      <c r="C183" s="5"/>
      <c r="D183" s="5"/>
      <c r="E183" s="5"/>
      <c r="F183" s="5"/>
      <c r="G183" s="5"/>
      <c r="H183" s="5"/>
      <c r="I183" s="5"/>
      <c r="J183" s="5"/>
      <c r="K183" s="10"/>
      <c r="L183" s="10"/>
      <c r="M183" s="10"/>
      <c r="N183" s="10"/>
      <c r="O183" s="5"/>
    </row>
    <row r="184" spans="1:15" x14ac:dyDescent="0.25">
      <c r="A184" s="52"/>
      <c r="B184" s="5"/>
      <c r="C184" s="5"/>
      <c r="D184" s="5"/>
      <c r="E184" s="5"/>
      <c r="F184" s="5"/>
      <c r="G184" s="5"/>
      <c r="H184" s="5"/>
      <c r="I184" s="5"/>
      <c r="J184" s="5"/>
      <c r="K184" s="10"/>
      <c r="L184" s="10"/>
      <c r="M184" s="10"/>
      <c r="N184" s="10"/>
      <c r="O184" s="5"/>
    </row>
    <row r="185" spans="1:15" x14ac:dyDescent="0.25">
      <c r="A185" s="52"/>
      <c r="B185" s="5"/>
      <c r="C185" s="5"/>
      <c r="D185" s="5"/>
      <c r="E185" s="5"/>
      <c r="F185" s="5"/>
      <c r="G185" s="5"/>
      <c r="H185" s="5"/>
      <c r="I185" s="5"/>
      <c r="J185" s="5"/>
      <c r="K185" s="10"/>
      <c r="L185" s="10"/>
      <c r="M185" s="10"/>
      <c r="N185" s="10"/>
      <c r="O185" s="5"/>
    </row>
    <row r="186" spans="1:15" x14ac:dyDescent="0.25">
      <c r="A186" s="52"/>
      <c r="B186" s="5"/>
      <c r="C186" s="5"/>
      <c r="D186" s="5"/>
      <c r="E186" s="5"/>
      <c r="F186" s="5"/>
      <c r="G186" s="5"/>
      <c r="H186" s="5"/>
      <c r="I186" s="5"/>
      <c r="J186" s="5"/>
      <c r="K186" s="10"/>
      <c r="L186" s="10"/>
      <c r="M186" s="10"/>
      <c r="N186" s="10"/>
      <c r="O186" s="5"/>
    </row>
    <row r="187" spans="1:15" x14ac:dyDescent="0.25">
      <c r="A187" s="52"/>
      <c r="B187" s="5"/>
      <c r="C187" s="5"/>
      <c r="D187" s="5"/>
      <c r="E187" s="5"/>
      <c r="F187" s="5"/>
      <c r="G187" s="5"/>
      <c r="H187" s="5"/>
      <c r="I187" s="5"/>
      <c r="J187" s="5"/>
      <c r="K187" s="10"/>
      <c r="L187" s="10"/>
      <c r="M187" s="10"/>
      <c r="N187" s="10"/>
      <c r="O187" s="5"/>
    </row>
    <row r="188" spans="1:15" x14ac:dyDescent="0.25">
      <c r="A188" s="52"/>
      <c r="B188" s="5"/>
      <c r="C188" s="5"/>
      <c r="D188" s="5"/>
      <c r="E188" s="5"/>
      <c r="F188" s="5"/>
      <c r="G188" s="5"/>
      <c r="H188" s="5"/>
      <c r="I188" s="5"/>
      <c r="J188" s="5"/>
      <c r="K188" s="10"/>
      <c r="L188" s="10"/>
      <c r="M188" s="10"/>
      <c r="N188" s="10"/>
      <c r="O188" s="5"/>
    </row>
    <row r="189" spans="1:15" x14ac:dyDescent="0.25">
      <c r="A189" s="52"/>
      <c r="B189" s="5"/>
      <c r="C189" s="5"/>
      <c r="D189" s="5"/>
      <c r="E189" s="5"/>
      <c r="F189" s="5"/>
      <c r="G189" s="5"/>
      <c r="H189" s="5"/>
      <c r="I189" s="5"/>
      <c r="J189" s="5"/>
      <c r="K189" s="10"/>
      <c r="L189" s="10"/>
      <c r="M189" s="10"/>
      <c r="N189" s="10"/>
      <c r="O189" s="5"/>
    </row>
    <row r="190" spans="1:15" x14ac:dyDescent="0.25">
      <c r="A190" s="52"/>
      <c r="B190" s="5"/>
      <c r="C190" s="5"/>
      <c r="D190" s="5"/>
      <c r="E190" s="5"/>
      <c r="F190" s="5"/>
      <c r="G190" s="5"/>
      <c r="H190" s="5"/>
      <c r="I190" s="5"/>
      <c r="J190" s="5"/>
      <c r="K190" s="10"/>
      <c r="L190" s="10"/>
      <c r="M190" s="10"/>
      <c r="N190" s="10"/>
      <c r="O190" s="5"/>
    </row>
    <row r="191" spans="1:15" x14ac:dyDescent="0.25">
      <c r="A191" s="52"/>
      <c r="B191" s="5"/>
      <c r="C191" s="5"/>
      <c r="D191" s="5"/>
      <c r="E191" s="5"/>
      <c r="F191" s="5"/>
      <c r="G191" s="5"/>
      <c r="H191" s="5"/>
      <c r="I191" s="5"/>
      <c r="J191" s="5"/>
      <c r="K191" s="10"/>
      <c r="L191" s="10"/>
      <c r="M191" s="10"/>
      <c r="N191" s="10"/>
      <c r="O191" s="5"/>
    </row>
    <row r="192" spans="1:15" x14ac:dyDescent="0.25">
      <c r="A192" s="52"/>
      <c r="B192" s="5"/>
      <c r="C192" s="5"/>
      <c r="D192" s="5"/>
      <c r="E192" s="5"/>
      <c r="F192" s="5"/>
      <c r="G192" s="5"/>
      <c r="H192" s="5"/>
      <c r="I192" s="5"/>
      <c r="J192" s="5"/>
      <c r="K192" s="10"/>
      <c r="L192" s="10"/>
      <c r="M192" s="10"/>
      <c r="N192" s="10"/>
      <c r="O192" s="5"/>
    </row>
    <row r="193" spans="1:15" x14ac:dyDescent="0.25">
      <c r="A193" s="52"/>
      <c r="B193" s="5"/>
      <c r="C193" s="5"/>
      <c r="D193" s="5"/>
      <c r="E193" s="5"/>
      <c r="F193" s="5"/>
      <c r="G193" s="5"/>
      <c r="H193" s="5"/>
      <c r="I193" s="5"/>
      <c r="J193" s="5"/>
      <c r="K193" s="10"/>
      <c r="L193" s="10"/>
      <c r="M193" s="10"/>
      <c r="N193" s="10"/>
      <c r="O193" s="5"/>
    </row>
    <row r="194" spans="1:15" x14ac:dyDescent="0.25">
      <c r="A194" s="52"/>
      <c r="B194" s="5"/>
      <c r="C194" s="5"/>
      <c r="D194" s="5"/>
      <c r="E194" s="5"/>
      <c r="F194" s="5"/>
      <c r="G194" s="5"/>
      <c r="H194" s="5"/>
      <c r="I194" s="5"/>
      <c r="J194" s="5"/>
      <c r="K194" s="10"/>
      <c r="L194" s="10"/>
      <c r="M194" s="10"/>
      <c r="N194" s="10"/>
      <c r="O194" s="5"/>
    </row>
    <row r="195" spans="1:15" x14ac:dyDescent="0.25">
      <c r="A195" s="52"/>
      <c r="B195" s="5"/>
      <c r="C195" s="5"/>
      <c r="D195" s="5"/>
      <c r="E195" s="5"/>
      <c r="F195" s="5"/>
      <c r="G195" s="5"/>
      <c r="H195" s="5"/>
      <c r="I195" s="5"/>
      <c r="J195" s="5"/>
      <c r="K195" s="10"/>
      <c r="L195" s="10"/>
      <c r="M195" s="10"/>
      <c r="N195" s="10"/>
      <c r="O195" s="5"/>
    </row>
    <row r="196" spans="1:15" x14ac:dyDescent="0.25">
      <c r="A196" s="52"/>
      <c r="B196" s="5"/>
      <c r="C196" s="5"/>
      <c r="D196" s="5"/>
      <c r="E196" s="5"/>
      <c r="F196" s="5"/>
      <c r="G196" s="5"/>
      <c r="H196" s="5"/>
      <c r="I196" s="5"/>
      <c r="J196" s="5"/>
      <c r="K196" s="10"/>
      <c r="L196" s="10"/>
      <c r="M196" s="10"/>
      <c r="N196" s="10"/>
      <c r="O196" s="5"/>
    </row>
    <row r="197" spans="1:15" x14ac:dyDescent="0.25">
      <c r="A197" s="52"/>
      <c r="B197" s="5"/>
      <c r="C197" s="5"/>
      <c r="D197" s="5"/>
      <c r="E197" s="5"/>
      <c r="F197" s="5"/>
      <c r="G197" s="5"/>
      <c r="H197" s="5"/>
      <c r="I197" s="5"/>
      <c r="J197" s="5"/>
      <c r="K197" s="10"/>
      <c r="L197" s="10"/>
      <c r="M197" s="10"/>
      <c r="N197" s="10"/>
      <c r="O197" s="5"/>
    </row>
    <row r="198" spans="1:15" x14ac:dyDescent="0.25">
      <c r="A198" s="52"/>
      <c r="B198" s="5"/>
      <c r="C198" s="5"/>
      <c r="D198" s="5"/>
      <c r="E198" s="5"/>
      <c r="F198" s="5"/>
      <c r="G198" s="5"/>
      <c r="H198" s="5"/>
      <c r="I198" s="5"/>
      <c r="J198" s="5"/>
      <c r="K198" s="10"/>
      <c r="L198" s="10"/>
      <c r="M198" s="10"/>
      <c r="N198" s="10"/>
      <c r="O198" s="5"/>
    </row>
    <row r="199" spans="1:15" x14ac:dyDescent="0.25">
      <c r="A199" s="52"/>
      <c r="B199" s="5"/>
      <c r="C199" s="5"/>
      <c r="D199" s="5"/>
      <c r="E199" s="5"/>
      <c r="F199" s="5"/>
      <c r="G199" s="5"/>
      <c r="H199" s="5"/>
      <c r="I199" s="5"/>
      <c r="J199" s="5"/>
      <c r="K199" s="10"/>
      <c r="L199" s="10"/>
      <c r="M199" s="10"/>
      <c r="N199" s="10"/>
      <c r="O199" s="5"/>
    </row>
    <row r="200" spans="1:15" x14ac:dyDescent="0.25">
      <c r="A200" s="52"/>
      <c r="B200" s="5"/>
      <c r="C200" s="5"/>
      <c r="D200" s="5"/>
      <c r="E200" s="5"/>
      <c r="F200" s="5"/>
      <c r="G200" s="5"/>
      <c r="H200" s="5"/>
      <c r="I200" s="5"/>
      <c r="J200" s="5"/>
      <c r="K200" s="10"/>
      <c r="L200" s="10"/>
      <c r="M200" s="10"/>
      <c r="N200" s="10"/>
      <c r="O200" s="5"/>
    </row>
    <row r="201" spans="1:15" x14ac:dyDescent="0.25">
      <c r="A201" s="52"/>
      <c r="B201" s="5"/>
      <c r="C201" s="5"/>
      <c r="D201" s="5"/>
      <c r="E201" s="5"/>
      <c r="F201" s="5"/>
      <c r="G201" s="5"/>
      <c r="H201" s="5"/>
      <c r="I201" s="5"/>
      <c r="J201" s="5"/>
      <c r="K201" s="10"/>
      <c r="L201" s="10"/>
      <c r="M201" s="10"/>
      <c r="N201" s="10"/>
      <c r="O201" s="5"/>
    </row>
    <row r="202" spans="1:15" x14ac:dyDescent="0.25">
      <c r="A202" s="52"/>
      <c r="B202" s="5"/>
      <c r="C202" s="5"/>
      <c r="D202" s="5"/>
      <c r="E202" s="5"/>
      <c r="F202" s="5"/>
      <c r="G202" s="5"/>
      <c r="H202" s="5"/>
      <c r="I202" s="5"/>
      <c r="J202" s="5"/>
      <c r="K202" s="10"/>
      <c r="L202" s="10"/>
      <c r="M202" s="10"/>
      <c r="N202" s="10"/>
      <c r="O202" s="5"/>
    </row>
    <row r="203" spans="1:15" x14ac:dyDescent="0.25">
      <c r="A203" s="52"/>
      <c r="B203" s="5"/>
      <c r="C203" s="5"/>
      <c r="D203" s="5"/>
      <c r="E203" s="5"/>
      <c r="F203" s="5"/>
      <c r="G203" s="5"/>
      <c r="H203" s="5"/>
      <c r="I203" s="5"/>
      <c r="J203" s="5"/>
      <c r="K203" s="10"/>
      <c r="L203" s="10"/>
      <c r="M203" s="10"/>
      <c r="N203" s="10"/>
      <c r="O203" s="5"/>
    </row>
    <row r="204" spans="1:15" x14ac:dyDescent="0.25">
      <c r="A204" s="52"/>
      <c r="B204" s="5"/>
      <c r="C204" s="5"/>
      <c r="D204" s="5"/>
      <c r="E204" s="5"/>
      <c r="F204" s="5"/>
      <c r="G204" s="5"/>
      <c r="H204" s="5"/>
      <c r="I204" s="5"/>
      <c r="J204" s="5"/>
      <c r="K204" s="10"/>
      <c r="L204" s="10"/>
      <c r="M204" s="10"/>
      <c r="N204" s="10"/>
      <c r="O204" s="5"/>
    </row>
    <row r="205" spans="1:15" x14ac:dyDescent="0.25">
      <c r="A205" s="52"/>
      <c r="B205" s="5"/>
      <c r="C205" s="5"/>
      <c r="D205" s="5"/>
      <c r="E205" s="5"/>
      <c r="F205" s="5"/>
      <c r="G205" s="5"/>
      <c r="H205" s="5"/>
      <c r="I205" s="5"/>
      <c r="J205" s="5"/>
      <c r="K205" s="10"/>
      <c r="L205" s="10"/>
      <c r="M205" s="10"/>
      <c r="N205" s="10"/>
      <c r="O205" s="5"/>
    </row>
    <row r="206" spans="1:15" x14ac:dyDescent="0.25">
      <c r="A206" s="52"/>
      <c r="B206" s="5"/>
      <c r="C206" s="5"/>
      <c r="D206" s="5"/>
      <c r="E206" s="5"/>
      <c r="F206" s="5"/>
      <c r="G206" s="5"/>
      <c r="H206" s="5"/>
      <c r="I206" s="5"/>
      <c r="J206" s="5"/>
      <c r="K206" s="10"/>
      <c r="L206" s="10"/>
      <c r="M206" s="10"/>
      <c r="N206" s="10"/>
      <c r="O206" s="5"/>
    </row>
    <row r="207" spans="1:15" x14ac:dyDescent="0.25">
      <c r="A207" s="52"/>
      <c r="B207" s="5"/>
      <c r="C207" s="5"/>
      <c r="D207" s="5"/>
      <c r="E207" s="5"/>
      <c r="F207" s="5"/>
      <c r="G207" s="5"/>
      <c r="H207" s="5"/>
      <c r="I207" s="5"/>
      <c r="J207" s="5"/>
      <c r="K207" s="10"/>
      <c r="L207" s="10"/>
      <c r="M207" s="10"/>
      <c r="N207" s="10"/>
      <c r="O207" s="5"/>
    </row>
    <row r="208" spans="1:15" x14ac:dyDescent="0.25">
      <c r="A208" s="52"/>
      <c r="B208" s="5"/>
      <c r="C208" s="5"/>
      <c r="D208" s="5"/>
      <c r="E208" s="5"/>
      <c r="F208" s="5"/>
      <c r="G208" s="5"/>
      <c r="H208" s="5"/>
      <c r="I208" s="5"/>
      <c r="J208" s="5"/>
      <c r="K208" s="10"/>
      <c r="L208" s="10"/>
      <c r="M208" s="10"/>
      <c r="N208" s="10"/>
      <c r="O208" s="5"/>
    </row>
    <row r="209" spans="1:15" x14ac:dyDescent="0.25">
      <c r="A209" s="52"/>
      <c r="B209" s="5"/>
      <c r="C209" s="5"/>
      <c r="D209" s="5"/>
      <c r="E209" s="5"/>
      <c r="F209" s="5"/>
      <c r="G209" s="5"/>
      <c r="H209" s="5"/>
      <c r="I209" s="5"/>
      <c r="J209" s="5"/>
      <c r="K209" s="10"/>
      <c r="L209" s="10"/>
      <c r="M209" s="10"/>
      <c r="N209" s="10"/>
      <c r="O209" s="5"/>
    </row>
    <row r="210" spans="1:15" x14ac:dyDescent="0.25">
      <c r="A210" s="52"/>
      <c r="B210" s="5"/>
      <c r="C210" s="5"/>
      <c r="D210" s="5"/>
      <c r="E210" s="5"/>
      <c r="F210" s="5"/>
      <c r="G210" s="5"/>
      <c r="H210" s="5"/>
      <c r="I210" s="5"/>
      <c r="J210" s="5"/>
      <c r="K210" s="10"/>
      <c r="L210" s="10"/>
      <c r="M210" s="10"/>
      <c r="N210" s="10"/>
      <c r="O210" s="5"/>
    </row>
    <row r="211" spans="1:15" x14ac:dyDescent="0.25">
      <c r="A211" s="52"/>
      <c r="B211" s="5"/>
      <c r="C211" s="5"/>
      <c r="D211" s="5"/>
      <c r="E211" s="5"/>
      <c r="F211" s="5"/>
      <c r="G211" s="5"/>
      <c r="H211" s="5"/>
      <c r="I211" s="5"/>
      <c r="J211" s="5"/>
      <c r="K211" s="10"/>
      <c r="L211" s="10"/>
      <c r="M211" s="10"/>
      <c r="N211" s="10"/>
      <c r="O211" s="5"/>
    </row>
    <row r="212" spans="1:15" x14ac:dyDescent="0.25">
      <c r="A212" s="52"/>
      <c r="B212" s="5"/>
      <c r="C212" s="5"/>
      <c r="D212" s="5"/>
      <c r="E212" s="5"/>
      <c r="F212" s="5"/>
      <c r="G212" s="5"/>
      <c r="H212" s="5"/>
      <c r="I212" s="5"/>
      <c r="J212" s="5"/>
      <c r="K212" s="10"/>
      <c r="L212" s="10"/>
      <c r="M212" s="10"/>
      <c r="N212" s="10"/>
      <c r="O212" s="5"/>
    </row>
    <row r="213" spans="1:15" x14ac:dyDescent="0.25">
      <c r="A213" s="52"/>
      <c r="B213" s="5"/>
      <c r="C213" s="5"/>
      <c r="D213" s="5"/>
      <c r="E213" s="5"/>
      <c r="F213" s="5"/>
      <c r="G213" s="5"/>
      <c r="H213" s="5"/>
      <c r="I213" s="5"/>
      <c r="J213" s="5"/>
      <c r="K213" s="10"/>
      <c r="L213" s="10"/>
      <c r="M213" s="10"/>
      <c r="N213" s="10"/>
      <c r="O213" s="5"/>
    </row>
    <row r="214" spans="1:15" x14ac:dyDescent="0.25">
      <c r="A214" s="52"/>
      <c r="B214" s="5"/>
      <c r="C214" s="5"/>
      <c r="D214" s="5"/>
      <c r="E214" s="5"/>
      <c r="F214" s="5"/>
      <c r="G214" s="5"/>
      <c r="H214" s="5"/>
      <c r="I214" s="5"/>
      <c r="J214" s="5"/>
      <c r="K214" s="10"/>
      <c r="L214" s="10"/>
      <c r="M214" s="10"/>
      <c r="N214" s="10"/>
      <c r="O214" s="5"/>
    </row>
    <row r="215" spans="1:15" x14ac:dyDescent="0.25">
      <c r="A215" s="52"/>
      <c r="B215" s="5"/>
      <c r="C215" s="5"/>
      <c r="D215" s="5"/>
      <c r="E215" s="5"/>
      <c r="F215" s="5"/>
      <c r="G215" s="5"/>
      <c r="H215" s="5"/>
      <c r="I215" s="5"/>
      <c r="J215" s="5"/>
      <c r="K215" s="10"/>
      <c r="L215" s="10"/>
      <c r="M215" s="10"/>
      <c r="N215" s="10"/>
      <c r="O215" s="5"/>
    </row>
    <row r="216" spans="1:15" x14ac:dyDescent="0.25">
      <c r="A216" s="52"/>
      <c r="B216" s="5"/>
      <c r="C216" s="5"/>
      <c r="D216" s="5"/>
      <c r="E216" s="5"/>
      <c r="F216" s="5"/>
      <c r="G216" s="5"/>
      <c r="H216" s="5"/>
      <c r="I216" s="5"/>
      <c r="J216" s="5"/>
      <c r="K216" s="10"/>
      <c r="L216" s="10"/>
      <c r="M216" s="10"/>
      <c r="N216" s="10"/>
      <c r="O216" s="5"/>
    </row>
    <row r="217" spans="1:15" x14ac:dyDescent="0.25">
      <c r="A217" s="52"/>
      <c r="B217" s="5"/>
      <c r="C217" s="5"/>
      <c r="D217" s="5"/>
      <c r="E217" s="5"/>
      <c r="F217" s="5"/>
      <c r="G217" s="5"/>
      <c r="H217" s="5"/>
      <c r="I217" s="5"/>
      <c r="J217" s="5"/>
      <c r="K217" s="10"/>
      <c r="L217" s="10"/>
      <c r="M217" s="10"/>
      <c r="N217" s="10"/>
      <c r="O217" s="5"/>
    </row>
    <row r="218" spans="1:15" x14ac:dyDescent="0.25">
      <c r="A218" s="52"/>
      <c r="B218" s="5"/>
      <c r="C218" s="5"/>
      <c r="D218" s="5"/>
      <c r="E218" s="5"/>
      <c r="F218" s="5"/>
      <c r="G218" s="5"/>
      <c r="H218" s="5"/>
      <c r="I218" s="5"/>
      <c r="J218" s="5"/>
      <c r="K218" s="10"/>
      <c r="L218" s="10"/>
      <c r="M218" s="10"/>
      <c r="N218" s="10"/>
      <c r="O218" s="5"/>
    </row>
    <row r="219" spans="1:15" x14ac:dyDescent="0.25">
      <c r="A219" s="52"/>
      <c r="B219" s="5"/>
      <c r="C219" s="5"/>
      <c r="D219" s="5"/>
      <c r="E219" s="5"/>
      <c r="F219" s="5"/>
      <c r="G219" s="5"/>
      <c r="H219" s="5"/>
      <c r="I219" s="5"/>
      <c r="J219" s="5"/>
      <c r="K219" s="10"/>
      <c r="L219" s="10"/>
      <c r="M219" s="10"/>
      <c r="N219" s="10"/>
      <c r="O219" s="5"/>
    </row>
    <row r="220" spans="1:15" x14ac:dyDescent="0.25">
      <c r="A220" s="52"/>
      <c r="B220" s="5"/>
      <c r="C220" s="5"/>
      <c r="D220" s="5"/>
      <c r="E220" s="5"/>
      <c r="F220" s="5"/>
      <c r="G220" s="5"/>
      <c r="H220" s="5"/>
      <c r="I220" s="5"/>
      <c r="J220" s="5"/>
      <c r="K220" s="10"/>
      <c r="L220" s="10"/>
      <c r="M220" s="10"/>
      <c r="N220" s="10"/>
      <c r="O220" s="5"/>
    </row>
    <row r="221" spans="1:15" x14ac:dyDescent="0.25">
      <c r="A221" s="52"/>
      <c r="B221" s="5"/>
      <c r="C221" s="5"/>
      <c r="D221" s="5"/>
      <c r="E221" s="5"/>
      <c r="F221" s="5"/>
      <c r="G221" s="5"/>
      <c r="H221" s="5"/>
      <c r="I221" s="5"/>
      <c r="J221" s="5"/>
      <c r="K221" s="10"/>
      <c r="L221" s="10"/>
      <c r="M221" s="10"/>
      <c r="N221" s="10"/>
      <c r="O221" s="5"/>
    </row>
    <row r="222" spans="1:15" x14ac:dyDescent="0.25">
      <c r="A222" s="52"/>
      <c r="B222" s="5"/>
      <c r="C222" s="5"/>
      <c r="D222" s="5"/>
      <c r="E222" s="5"/>
      <c r="F222" s="5"/>
      <c r="G222" s="5"/>
      <c r="H222" s="5"/>
      <c r="I222" s="5"/>
      <c r="J222" s="5"/>
      <c r="K222" s="10"/>
      <c r="L222" s="10"/>
      <c r="M222" s="10"/>
      <c r="N222" s="10"/>
      <c r="O222" s="5"/>
    </row>
    <row r="223" spans="1:15" x14ac:dyDescent="0.25">
      <c r="A223" s="52"/>
      <c r="B223" s="5"/>
      <c r="C223" s="5"/>
      <c r="D223" s="5"/>
      <c r="E223" s="5"/>
      <c r="F223" s="5"/>
      <c r="G223" s="5"/>
      <c r="H223" s="5"/>
      <c r="I223" s="5"/>
      <c r="J223" s="5"/>
      <c r="K223" s="10"/>
      <c r="L223" s="10"/>
      <c r="M223" s="10"/>
      <c r="N223" s="10"/>
      <c r="O223" s="5"/>
    </row>
    <row r="224" spans="1:15" x14ac:dyDescent="0.25">
      <c r="A224" s="52"/>
      <c r="B224" s="5"/>
      <c r="C224" s="5"/>
      <c r="D224" s="5"/>
      <c r="E224" s="5"/>
      <c r="F224" s="5"/>
      <c r="G224" s="5"/>
      <c r="H224" s="5"/>
      <c r="I224" s="5"/>
      <c r="J224" s="5"/>
      <c r="K224" s="10"/>
      <c r="L224" s="10"/>
      <c r="M224" s="10"/>
      <c r="N224" s="10"/>
      <c r="O224" s="5"/>
    </row>
    <row r="225" spans="1:15" x14ac:dyDescent="0.25">
      <c r="A225" s="52"/>
      <c r="B225" s="5"/>
      <c r="C225" s="5"/>
      <c r="D225" s="5"/>
      <c r="E225" s="5"/>
      <c r="F225" s="5"/>
      <c r="G225" s="5"/>
      <c r="H225" s="5"/>
      <c r="I225" s="5"/>
      <c r="J225" s="5"/>
      <c r="K225" s="10"/>
      <c r="L225" s="10"/>
      <c r="M225" s="10"/>
      <c r="N225" s="10"/>
      <c r="O225" s="5"/>
    </row>
    <row r="226" spans="1:15" x14ac:dyDescent="0.25">
      <c r="A226" s="52"/>
      <c r="B226" s="5"/>
      <c r="C226" s="5"/>
      <c r="D226" s="5"/>
      <c r="E226" s="5"/>
      <c r="F226" s="5"/>
      <c r="G226" s="5"/>
      <c r="H226" s="5"/>
      <c r="I226" s="5"/>
      <c r="J226" s="5"/>
      <c r="K226" s="10"/>
      <c r="L226" s="10"/>
      <c r="M226" s="10"/>
      <c r="N226" s="10"/>
      <c r="O226" s="5"/>
    </row>
    <row r="227" spans="1:15" x14ac:dyDescent="0.25">
      <c r="A227" s="52"/>
      <c r="B227" s="5"/>
      <c r="C227" s="5"/>
      <c r="D227" s="5"/>
      <c r="E227" s="5"/>
      <c r="F227" s="5"/>
      <c r="G227" s="5"/>
      <c r="H227" s="5"/>
      <c r="I227" s="5"/>
      <c r="J227" s="5"/>
      <c r="K227" s="10"/>
      <c r="L227" s="10"/>
      <c r="M227" s="10"/>
      <c r="N227" s="10"/>
      <c r="O227" s="5"/>
    </row>
    <row r="228" spans="1:15" x14ac:dyDescent="0.25">
      <c r="A228" s="52"/>
      <c r="B228" s="5"/>
      <c r="C228" s="5"/>
      <c r="D228" s="5"/>
      <c r="E228" s="5"/>
      <c r="F228" s="5"/>
      <c r="G228" s="5"/>
      <c r="H228" s="5"/>
      <c r="I228" s="5"/>
      <c r="J228" s="5"/>
      <c r="K228" s="10"/>
      <c r="L228" s="10"/>
      <c r="M228" s="10"/>
      <c r="N228" s="10"/>
      <c r="O228" s="5"/>
    </row>
    <row r="229" spans="1:15" x14ac:dyDescent="0.25">
      <c r="A229" s="52"/>
      <c r="B229" s="5"/>
      <c r="C229" s="5"/>
      <c r="D229" s="5"/>
      <c r="E229" s="5"/>
      <c r="F229" s="5"/>
      <c r="G229" s="5"/>
      <c r="H229" s="5"/>
      <c r="I229" s="5"/>
      <c r="J229" s="5"/>
      <c r="K229" s="10"/>
      <c r="L229" s="10"/>
      <c r="M229" s="10"/>
      <c r="N229" s="10"/>
      <c r="O229" s="5"/>
    </row>
    <row r="230" spans="1:15" x14ac:dyDescent="0.25">
      <c r="A230" s="52"/>
      <c r="B230" s="5"/>
      <c r="C230" s="5"/>
      <c r="D230" s="5"/>
      <c r="E230" s="5"/>
      <c r="F230" s="5"/>
      <c r="G230" s="5"/>
      <c r="H230" s="5"/>
      <c r="I230" s="5"/>
      <c r="J230" s="5"/>
      <c r="K230" s="10"/>
      <c r="L230" s="10"/>
      <c r="M230" s="10"/>
      <c r="N230" s="10"/>
      <c r="O230" s="5"/>
    </row>
    <row r="231" spans="1:15" x14ac:dyDescent="0.25">
      <c r="A231" s="52"/>
      <c r="B231" s="5"/>
      <c r="C231" s="5"/>
      <c r="D231" s="5"/>
      <c r="E231" s="5"/>
      <c r="F231" s="5"/>
      <c r="G231" s="5"/>
      <c r="H231" s="5"/>
      <c r="I231" s="5"/>
      <c r="J231" s="5"/>
      <c r="K231" s="10"/>
      <c r="L231" s="10"/>
      <c r="M231" s="10"/>
      <c r="N231" s="10"/>
      <c r="O231" s="5"/>
    </row>
    <row r="232" spans="1:15" x14ac:dyDescent="0.25">
      <c r="A232" s="52"/>
      <c r="B232" s="5"/>
      <c r="C232" s="5"/>
      <c r="D232" s="5"/>
      <c r="E232" s="5"/>
      <c r="F232" s="5"/>
      <c r="G232" s="5"/>
      <c r="H232" s="5"/>
      <c r="I232" s="5"/>
      <c r="J232" s="5"/>
      <c r="K232" s="10"/>
      <c r="L232" s="10"/>
      <c r="M232" s="10"/>
      <c r="N232" s="10"/>
      <c r="O232" s="5"/>
    </row>
    <row r="233" spans="1:15" x14ac:dyDescent="0.25">
      <c r="A233" s="52"/>
      <c r="B233" s="5"/>
      <c r="C233" s="5"/>
      <c r="D233" s="5"/>
      <c r="E233" s="5"/>
      <c r="F233" s="5"/>
      <c r="G233" s="5"/>
      <c r="H233" s="5"/>
      <c r="I233" s="5"/>
      <c r="J233" s="5"/>
      <c r="K233" s="10"/>
      <c r="L233" s="10"/>
      <c r="M233" s="10"/>
      <c r="N233" s="10"/>
      <c r="O233" s="5"/>
    </row>
    <row r="234" spans="1:15" x14ac:dyDescent="0.25">
      <c r="A234" s="52"/>
      <c r="B234" s="5"/>
      <c r="C234" s="5"/>
      <c r="D234" s="5"/>
      <c r="E234" s="5"/>
      <c r="F234" s="5"/>
      <c r="G234" s="5"/>
      <c r="H234" s="5"/>
      <c r="I234" s="5"/>
      <c r="J234" s="5"/>
      <c r="K234" s="10"/>
      <c r="L234" s="10"/>
      <c r="M234" s="10"/>
      <c r="N234" s="10"/>
      <c r="O234" s="5"/>
    </row>
    <row r="235" spans="1:15" x14ac:dyDescent="0.25">
      <c r="A235" s="52"/>
      <c r="B235" s="5"/>
      <c r="C235" s="5"/>
      <c r="D235" s="5"/>
      <c r="E235" s="5"/>
      <c r="F235" s="5"/>
      <c r="G235" s="5"/>
      <c r="H235" s="5"/>
      <c r="I235" s="5"/>
      <c r="J235" s="5"/>
      <c r="K235" s="10"/>
      <c r="L235" s="10"/>
      <c r="M235" s="10"/>
      <c r="N235" s="10"/>
      <c r="O235" s="5"/>
    </row>
    <row r="236" spans="1:15" x14ac:dyDescent="0.25">
      <c r="A236" s="52"/>
      <c r="B236" s="5"/>
      <c r="C236" s="5"/>
      <c r="D236" s="5"/>
      <c r="E236" s="5"/>
      <c r="F236" s="5"/>
      <c r="G236" s="5"/>
      <c r="H236" s="5"/>
      <c r="I236" s="5"/>
      <c r="J236" s="5"/>
      <c r="K236" s="10"/>
      <c r="L236" s="10"/>
      <c r="M236" s="10"/>
      <c r="N236" s="10"/>
      <c r="O236" s="5"/>
    </row>
    <row r="237" spans="1:15" x14ac:dyDescent="0.25">
      <c r="A237" s="52"/>
      <c r="B237" s="5"/>
      <c r="C237" s="5"/>
      <c r="D237" s="5"/>
      <c r="E237" s="5"/>
      <c r="F237" s="5"/>
      <c r="G237" s="5"/>
      <c r="H237" s="5"/>
      <c r="I237" s="5"/>
      <c r="J237" s="5"/>
      <c r="K237" s="10"/>
      <c r="L237" s="10"/>
      <c r="M237" s="10"/>
      <c r="N237" s="10"/>
      <c r="O237" s="5"/>
    </row>
    <row r="238" spans="1:15" x14ac:dyDescent="0.25">
      <c r="A238" s="52"/>
      <c r="B238" s="5"/>
      <c r="C238" s="5"/>
      <c r="D238" s="5"/>
      <c r="E238" s="5"/>
      <c r="F238" s="5"/>
      <c r="G238" s="5"/>
      <c r="H238" s="5"/>
      <c r="I238" s="5"/>
      <c r="J238" s="5"/>
      <c r="K238" s="10"/>
      <c r="L238" s="10"/>
      <c r="M238" s="10"/>
      <c r="N238" s="10"/>
      <c r="O238" s="5"/>
    </row>
    <row r="239" spans="1:15" x14ac:dyDescent="0.25">
      <c r="A239" s="52"/>
      <c r="B239" s="5"/>
      <c r="C239" s="5"/>
      <c r="D239" s="5"/>
      <c r="E239" s="5"/>
      <c r="F239" s="5"/>
      <c r="G239" s="5"/>
      <c r="H239" s="5"/>
      <c r="I239" s="5"/>
      <c r="J239" s="5"/>
      <c r="K239" s="10"/>
      <c r="L239" s="10"/>
      <c r="M239" s="10"/>
      <c r="N239" s="10"/>
      <c r="O239" s="5"/>
    </row>
    <row r="240" spans="1:15" x14ac:dyDescent="0.25">
      <c r="A240" s="52"/>
      <c r="B240" s="5"/>
      <c r="C240" s="5"/>
      <c r="D240" s="5"/>
      <c r="E240" s="5"/>
      <c r="F240" s="5"/>
      <c r="G240" s="5"/>
      <c r="H240" s="5"/>
      <c r="I240" s="5"/>
      <c r="J240" s="5"/>
      <c r="K240" s="10"/>
      <c r="L240" s="10"/>
      <c r="M240" s="10"/>
      <c r="N240" s="10"/>
      <c r="O240" s="5"/>
    </row>
    <row r="241" spans="1:15" x14ac:dyDescent="0.25">
      <c r="A241" s="52"/>
      <c r="B241" s="5"/>
      <c r="C241" s="5"/>
      <c r="D241" s="5"/>
      <c r="E241" s="5"/>
      <c r="F241" s="5"/>
      <c r="G241" s="5"/>
      <c r="H241" s="5"/>
      <c r="I241" s="5"/>
      <c r="J241" s="5"/>
      <c r="K241" s="10"/>
      <c r="L241" s="10"/>
      <c r="M241" s="10"/>
      <c r="N241" s="10"/>
      <c r="O241" s="5"/>
    </row>
    <row r="242" spans="1:15" x14ac:dyDescent="0.25">
      <c r="A242" s="52"/>
      <c r="B242" s="5"/>
      <c r="C242" s="5"/>
      <c r="D242" s="5"/>
      <c r="E242" s="5"/>
      <c r="F242" s="5"/>
      <c r="G242" s="5"/>
      <c r="H242" s="5"/>
      <c r="I242" s="5"/>
      <c r="J242" s="5"/>
      <c r="K242" s="10"/>
      <c r="L242" s="10"/>
      <c r="M242" s="10"/>
      <c r="N242" s="10"/>
      <c r="O242" s="5"/>
    </row>
    <row r="243" spans="1:15" x14ac:dyDescent="0.25">
      <c r="A243" s="52"/>
      <c r="B243" s="5"/>
      <c r="C243" s="5"/>
      <c r="D243" s="5"/>
      <c r="E243" s="5"/>
      <c r="F243" s="5"/>
      <c r="G243" s="5"/>
      <c r="H243" s="5"/>
      <c r="I243" s="5"/>
      <c r="J243" s="5"/>
      <c r="K243" s="10"/>
      <c r="L243" s="10"/>
      <c r="M243" s="10"/>
      <c r="N243" s="10"/>
      <c r="O243" s="5"/>
    </row>
    <row r="244" spans="1:15" x14ac:dyDescent="0.25">
      <c r="A244" s="52"/>
      <c r="B244" s="5"/>
      <c r="C244" s="5"/>
      <c r="D244" s="5"/>
      <c r="E244" s="5"/>
      <c r="F244" s="5"/>
      <c r="G244" s="5"/>
      <c r="H244" s="5"/>
      <c r="I244" s="5"/>
      <c r="J244" s="5"/>
      <c r="K244" s="10"/>
      <c r="L244" s="10"/>
      <c r="M244" s="10"/>
      <c r="N244" s="10"/>
      <c r="O244" s="5"/>
    </row>
    <row r="245" spans="1:15" x14ac:dyDescent="0.25">
      <c r="A245" s="52"/>
      <c r="B245" s="5"/>
      <c r="C245" s="5"/>
      <c r="D245" s="5"/>
      <c r="E245" s="5"/>
      <c r="F245" s="5"/>
      <c r="G245" s="5"/>
      <c r="H245" s="5"/>
      <c r="I245" s="5"/>
      <c r="J245" s="5"/>
      <c r="K245" s="10"/>
      <c r="L245" s="10"/>
      <c r="M245" s="10"/>
      <c r="N245" s="10"/>
      <c r="O245" s="5"/>
    </row>
    <row r="246" spans="1:15" x14ac:dyDescent="0.25">
      <c r="A246" s="52"/>
      <c r="B246" s="5"/>
      <c r="C246" s="5"/>
      <c r="D246" s="5"/>
      <c r="E246" s="5"/>
      <c r="F246" s="5"/>
      <c r="G246" s="5"/>
      <c r="H246" s="5"/>
      <c r="I246" s="5"/>
      <c r="J246" s="5"/>
      <c r="K246" s="10"/>
      <c r="L246" s="10"/>
      <c r="M246" s="10"/>
      <c r="N246" s="10"/>
      <c r="O246" s="5"/>
    </row>
    <row r="247" spans="1:15" x14ac:dyDescent="0.25">
      <c r="A247" s="52"/>
      <c r="B247" s="5"/>
      <c r="C247" s="5"/>
      <c r="D247" s="5"/>
      <c r="E247" s="5"/>
      <c r="F247" s="5"/>
      <c r="G247" s="5"/>
      <c r="H247" s="5"/>
      <c r="I247" s="5"/>
      <c r="J247" s="5"/>
      <c r="K247" s="10"/>
      <c r="L247" s="10"/>
      <c r="M247" s="10"/>
      <c r="N247" s="10"/>
      <c r="O247" s="5"/>
    </row>
    <row r="248" spans="1:15" x14ac:dyDescent="0.25">
      <c r="A248" s="52"/>
      <c r="B248" s="5"/>
      <c r="C248" s="5"/>
      <c r="D248" s="5"/>
      <c r="E248" s="5"/>
      <c r="F248" s="5"/>
      <c r="G248" s="5"/>
      <c r="H248" s="5"/>
      <c r="I248" s="5"/>
      <c r="J248" s="5"/>
      <c r="K248" s="10"/>
      <c r="L248" s="10"/>
      <c r="M248" s="10"/>
      <c r="N248" s="10"/>
      <c r="O248" s="5"/>
    </row>
    <row r="249" spans="1:15" x14ac:dyDescent="0.25">
      <c r="A249" s="52"/>
      <c r="B249" s="5"/>
      <c r="C249" s="5"/>
      <c r="D249" s="5"/>
      <c r="E249" s="5"/>
      <c r="F249" s="5"/>
      <c r="G249" s="5"/>
      <c r="H249" s="5"/>
      <c r="I249" s="5"/>
      <c r="J249" s="5"/>
      <c r="K249" s="10"/>
      <c r="L249" s="10"/>
      <c r="M249" s="10"/>
      <c r="N249" s="10"/>
      <c r="O249" s="5"/>
    </row>
    <row r="250" spans="1:15" x14ac:dyDescent="0.25">
      <c r="A250" s="52"/>
      <c r="B250" s="5"/>
      <c r="C250" s="5"/>
      <c r="D250" s="5"/>
      <c r="E250" s="5"/>
      <c r="F250" s="5"/>
      <c r="G250" s="5"/>
      <c r="H250" s="5"/>
      <c r="I250" s="5"/>
      <c r="J250" s="5"/>
      <c r="K250" s="10"/>
      <c r="L250" s="10"/>
      <c r="M250" s="10"/>
      <c r="N250" s="10"/>
      <c r="O250" s="5"/>
    </row>
    <row r="251" spans="1:15" x14ac:dyDescent="0.25">
      <c r="A251" s="52"/>
      <c r="B251" s="5"/>
      <c r="C251" s="5"/>
      <c r="D251" s="5"/>
      <c r="E251" s="5"/>
      <c r="F251" s="5"/>
      <c r="G251" s="5"/>
      <c r="H251" s="5"/>
      <c r="I251" s="5"/>
      <c r="J251" s="5"/>
      <c r="K251" s="10"/>
      <c r="L251" s="10"/>
      <c r="M251" s="10"/>
      <c r="N251" s="10"/>
      <c r="O251" s="5"/>
    </row>
    <row r="252" spans="1:15" x14ac:dyDescent="0.25">
      <c r="A252" s="52"/>
      <c r="B252" s="5"/>
      <c r="C252" s="5"/>
      <c r="D252" s="5"/>
      <c r="E252" s="5"/>
      <c r="F252" s="5"/>
      <c r="G252" s="5"/>
      <c r="H252" s="5"/>
      <c r="I252" s="5"/>
      <c r="J252" s="5"/>
      <c r="K252" s="10"/>
      <c r="L252" s="10"/>
      <c r="M252" s="10"/>
      <c r="N252" s="10"/>
      <c r="O252" s="5"/>
    </row>
    <row r="253" spans="1:15" x14ac:dyDescent="0.25">
      <c r="A253" s="52"/>
      <c r="B253" s="5"/>
      <c r="C253" s="5"/>
      <c r="D253" s="5"/>
      <c r="E253" s="5"/>
      <c r="F253" s="5"/>
      <c r="G253" s="5"/>
      <c r="H253" s="5"/>
      <c r="I253" s="5"/>
      <c r="J253" s="5"/>
      <c r="K253" s="10"/>
      <c r="L253" s="10"/>
      <c r="M253" s="10"/>
      <c r="N253" s="10"/>
      <c r="O253" s="5"/>
    </row>
    <row r="254" spans="1:15" x14ac:dyDescent="0.25">
      <c r="A254" s="52"/>
      <c r="B254" s="5"/>
      <c r="C254" s="5"/>
      <c r="D254" s="5"/>
      <c r="E254" s="5"/>
      <c r="F254" s="5"/>
      <c r="G254" s="5"/>
      <c r="H254" s="5"/>
      <c r="I254" s="5"/>
      <c r="J254" s="5"/>
      <c r="K254" s="10"/>
      <c r="L254" s="10"/>
      <c r="M254" s="10"/>
      <c r="N254" s="10"/>
      <c r="O254" s="5"/>
    </row>
    <row r="255" spans="1:15" x14ac:dyDescent="0.25">
      <c r="A255" s="52"/>
      <c r="B255" s="5"/>
      <c r="C255" s="5"/>
      <c r="D255" s="5"/>
      <c r="E255" s="5"/>
      <c r="F255" s="5"/>
      <c r="G255" s="5"/>
      <c r="H255" s="5"/>
      <c r="I255" s="5"/>
      <c r="J255" s="5"/>
      <c r="K255" s="10"/>
      <c r="L255" s="10"/>
      <c r="M255" s="10"/>
      <c r="N255" s="10"/>
      <c r="O255" s="5"/>
    </row>
    <row r="256" spans="1:15" x14ac:dyDescent="0.25">
      <c r="A256" s="52"/>
      <c r="B256" s="5"/>
      <c r="C256" s="5"/>
      <c r="D256" s="5"/>
      <c r="E256" s="5"/>
      <c r="F256" s="5"/>
      <c r="G256" s="5"/>
      <c r="H256" s="5"/>
      <c r="I256" s="5"/>
      <c r="J256" s="5"/>
      <c r="K256" s="10"/>
      <c r="L256" s="10"/>
      <c r="M256" s="10"/>
      <c r="N256" s="10"/>
      <c r="O256" s="5"/>
    </row>
    <row r="257" spans="1:15" x14ac:dyDescent="0.25">
      <c r="A257" s="52"/>
      <c r="B257" s="5"/>
      <c r="C257" s="5"/>
      <c r="D257" s="5"/>
      <c r="E257" s="5"/>
      <c r="F257" s="5"/>
      <c r="G257" s="5"/>
      <c r="H257" s="5"/>
      <c r="I257" s="5"/>
      <c r="J257" s="5"/>
      <c r="K257" s="10"/>
      <c r="L257" s="10"/>
      <c r="M257" s="10"/>
      <c r="N257" s="10"/>
      <c r="O257" s="5"/>
    </row>
    <row r="258" spans="1:15" x14ac:dyDescent="0.25">
      <c r="A258" s="52"/>
      <c r="B258" s="5"/>
      <c r="C258" s="5"/>
      <c r="D258" s="5"/>
      <c r="E258" s="5"/>
      <c r="F258" s="5"/>
      <c r="G258" s="5"/>
      <c r="H258" s="5"/>
      <c r="I258" s="5"/>
      <c r="J258" s="5"/>
      <c r="K258" s="10"/>
      <c r="L258" s="10"/>
      <c r="M258" s="10"/>
      <c r="N258" s="10"/>
      <c r="O258" s="5"/>
    </row>
    <row r="259" spans="1:15" x14ac:dyDescent="0.25">
      <c r="A259" s="52"/>
      <c r="B259" s="5"/>
      <c r="C259" s="5"/>
      <c r="D259" s="5"/>
      <c r="E259" s="5"/>
      <c r="F259" s="5"/>
      <c r="G259" s="5"/>
      <c r="H259" s="5"/>
      <c r="I259" s="5"/>
      <c r="J259" s="5"/>
      <c r="K259" s="10"/>
      <c r="L259" s="10"/>
      <c r="M259" s="10"/>
      <c r="N259" s="10"/>
      <c r="O259" s="5"/>
    </row>
    <row r="260" spans="1:15" x14ac:dyDescent="0.25">
      <c r="A260" s="52"/>
      <c r="B260" s="5"/>
      <c r="C260" s="5"/>
      <c r="D260" s="5"/>
      <c r="E260" s="5"/>
      <c r="F260" s="5"/>
      <c r="G260" s="5"/>
      <c r="H260" s="5"/>
      <c r="I260" s="5"/>
      <c r="J260" s="5"/>
      <c r="K260" s="10"/>
      <c r="L260" s="10"/>
      <c r="M260" s="10"/>
      <c r="N260" s="10"/>
      <c r="O260" s="5"/>
    </row>
    <row r="261" spans="1:15" x14ac:dyDescent="0.25">
      <c r="A261" s="52"/>
      <c r="B261" s="5"/>
      <c r="C261" s="5"/>
      <c r="D261" s="5"/>
      <c r="E261" s="5"/>
      <c r="F261" s="5"/>
      <c r="G261" s="5"/>
      <c r="H261" s="5"/>
      <c r="I261" s="5"/>
      <c r="J261" s="5"/>
      <c r="K261" s="10"/>
      <c r="L261" s="10"/>
      <c r="M261" s="10"/>
      <c r="N261" s="10"/>
      <c r="O261" s="5"/>
    </row>
    <row r="262" spans="1:15" x14ac:dyDescent="0.25">
      <c r="A262" s="52"/>
      <c r="B262" s="5"/>
      <c r="C262" s="5"/>
      <c r="D262" s="5"/>
      <c r="E262" s="5"/>
      <c r="F262" s="5"/>
      <c r="G262" s="5"/>
      <c r="H262" s="5"/>
      <c r="I262" s="5"/>
      <c r="J262" s="5"/>
      <c r="K262" s="10"/>
      <c r="L262" s="10"/>
      <c r="M262" s="10"/>
      <c r="N262" s="10"/>
      <c r="O262" s="5"/>
    </row>
    <row r="263" spans="1:15" x14ac:dyDescent="0.25">
      <c r="A263" s="52"/>
      <c r="B263" s="5"/>
      <c r="C263" s="5"/>
      <c r="D263" s="5"/>
      <c r="E263" s="5"/>
      <c r="F263" s="5"/>
      <c r="G263" s="5"/>
      <c r="H263" s="5"/>
      <c r="I263" s="5"/>
      <c r="J263" s="5"/>
      <c r="K263" s="10"/>
      <c r="L263" s="10"/>
      <c r="M263" s="10"/>
      <c r="N263" s="10"/>
      <c r="O263" s="5"/>
    </row>
    <row r="264" spans="1:15" x14ac:dyDescent="0.25">
      <c r="A264" s="52"/>
      <c r="B264" s="5"/>
      <c r="C264" s="5"/>
      <c r="D264" s="5"/>
      <c r="E264" s="5"/>
      <c r="F264" s="5"/>
      <c r="G264" s="5"/>
      <c r="H264" s="5"/>
      <c r="I264" s="5"/>
      <c r="J264" s="5"/>
      <c r="K264" s="10"/>
      <c r="L264" s="10"/>
      <c r="M264" s="10"/>
      <c r="N264" s="10"/>
      <c r="O264" s="5"/>
    </row>
    <row r="265" spans="1:15" x14ac:dyDescent="0.25">
      <c r="A265" s="52"/>
      <c r="B265" s="5"/>
      <c r="C265" s="5"/>
      <c r="D265" s="5"/>
      <c r="E265" s="5"/>
      <c r="F265" s="5"/>
      <c r="G265" s="5"/>
      <c r="H265" s="5"/>
      <c r="I265" s="5"/>
      <c r="J265" s="5"/>
      <c r="K265" s="10"/>
      <c r="L265" s="10"/>
      <c r="M265" s="10"/>
      <c r="N265" s="10"/>
      <c r="O265" s="5"/>
    </row>
    <row r="266" spans="1:15" x14ac:dyDescent="0.25">
      <c r="A266" s="52"/>
      <c r="B266" s="5"/>
      <c r="C266" s="5"/>
      <c r="D266" s="5"/>
      <c r="E266" s="5"/>
      <c r="F266" s="5"/>
      <c r="G266" s="5"/>
      <c r="H266" s="5"/>
      <c r="I266" s="5"/>
      <c r="J266" s="5"/>
      <c r="K266" s="10"/>
      <c r="L266" s="10"/>
      <c r="M266" s="10"/>
      <c r="N266" s="10"/>
      <c r="O266" s="5"/>
    </row>
    <row r="267" spans="1:15" x14ac:dyDescent="0.25">
      <c r="A267" s="52"/>
      <c r="B267" s="5"/>
      <c r="C267" s="5"/>
      <c r="D267" s="5"/>
      <c r="E267" s="5"/>
      <c r="F267" s="5"/>
      <c r="G267" s="5"/>
      <c r="H267" s="5"/>
      <c r="I267" s="5"/>
      <c r="J267" s="5"/>
      <c r="K267" s="10"/>
      <c r="L267" s="10"/>
      <c r="M267" s="10"/>
      <c r="N267" s="10"/>
      <c r="O267" s="5"/>
    </row>
    <row r="268" spans="1:15" x14ac:dyDescent="0.25">
      <c r="A268" s="52"/>
      <c r="B268" s="5"/>
      <c r="C268" s="5"/>
      <c r="D268" s="5"/>
      <c r="E268" s="5"/>
      <c r="F268" s="5"/>
      <c r="G268" s="5"/>
      <c r="H268" s="5"/>
      <c r="I268" s="5"/>
      <c r="J268" s="5"/>
      <c r="K268" s="10"/>
      <c r="L268" s="10"/>
      <c r="M268" s="10"/>
      <c r="N268" s="10"/>
      <c r="O268" s="5"/>
    </row>
    <row r="269" spans="1:15" x14ac:dyDescent="0.25">
      <c r="A269" s="52"/>
      <c r="B269" s="5"/>
      <c r="C269" s="5"/>
      <c r="D269" s="5"/>
      <c r="E269" s="5"/>
      <c r="F269" s="5"/>
      <c r="G269" s="5"/>
      <c r="H269" s="5"/>
      <c r="I269" s="5"/>
      <c r="J269" s="5"/>
      <c r="K269" s="10"/>
      <c r="L269" s="10"/>
      <c r="M269" s="10"/>
      <c r="N269" s="10"/>
      <c r="O269" s="5"/>
    </row>
    <row r="270" spans="1:15" x14ac:dyDescent="0.25">
      <c r="A270" s="52"/>
      <c r="B270" s="5"/>
      <c r="C270" s="5"/>
      <c r="D270" s="5"/>
      <c r="E270" s="5"/>
      <c r="F270" s="5"/>
      <c r="G270" s="5"/>
      <c r="H270" s="5"/>
      <c r="I270" s="5"/>
      <c r="J270" s="5"/>
      <c r="K270" s="10"/>
      <c r="L270" s="10"/>
      <c r="M270" s="10"/>
      <c r="N270" s="10"/>
      <c r="O270" s="5"/>
    </row>
    <row r="271" spans="1:15" x14ac:dyDescent="0.25">
      <c r="A271" s="52"/>
      <c r="B271" s="5"/>
      <c r="C271" s="5"/>
      <c r="D271" s="5"/>
      <c r="E271" s="5"/>
      <c r="F271" s="5"/>
      <c r="G271" s="5"/>
      <c r="H271" s="5"/>
      <c r="I271" s="5"/>
      <c r="J271" s="5"/>
      <c r="K271" s="10"/>
      <c r="L271" s="10"/>
      <c r="M271" s="10"/>
      <c r="N271" s="10"/>
      <c r="O271" s="5"/>
    </row>
    <row r="272" spans="1:15" x14ac:dyDescent="0.25">
      <c r="A272" s="52"/>
      <c r="B272" s="5"/>
      <c r="C272" s="5"/>
      <c r="D272" s="5"/>
      <c r="E272" s="5"/>
      <c r="F272" s="5"/>
      <c r="G272" s="5"/>
      <c r="H272" s="5"/>
      <c r="I272" s="5"/>
      <c r="J272" s="5"/>
      <c r="K272" s="10"/>
      <c r="L272" s="10"/>
      <c r="M272" s="10"/>
      <c r="N272" s="10"/>
      <c r="O272" s="5"/>
    </row>
    <row r="273" spans="1:15" x14ac:dyDescent="0.25">
      <c r="A273" s="52"/>
      <c r="B273" s="5"/>
      <c r="C273" s="5"/>
      <c r="D273" s="5"/>
      <c r="E273" s="5"/>
      <c r="F273" s="5"/>
      <c r="G273" s="5"/>
      <c r="H273" s="5"/>
      <c r="I273" s="5"/>
      <c r="J273" s="5"/>
      <c r="K273" s="10"/>
      <c r="L273" s="10"/>
      <c r="M273" s="10"/>
      <c r="N273" s="10"/>
      <c r="O273" s="5"/>
    </row>
    <row r="274" spans="1:15" x14ac:dyDescent="0.25">
      <c r="A274" s="52"/>
      <c r="B274" s="5"/>
      <c r="C274" s="5"/>
      <c r="D274" s="5"/>
      <c r="E274" s="5"/>
      <c r="F274" s="5"/>
      <c r="G274" s="5"/>
      <c r="H274" s="5"/>
      <c r="I274" s="5"/>
      <c r="J274" s="5"/>
      <c r="K274" s="10"/>
      <c r="L274" s="10"/>
      <c r="M274" s="10"/>
      <c r="N274" s="10"/>
      <c r="O274" s="5"/>
    </row>
    <row r="275" spans="1:15" x14ac:dyDescent="0.25">
      <c r="A275" s="52"/>
      <c r="B275" s="5"/>
      <c r="C275" s="5"/>
      <c r="D275" s="5"/>
      <c r="E275" s="5"/>
      <c r="F275" s="5"/>
      <c r="G275" s="5"/>
      <c r="H275" s="5"/>
      <c r="I275" s="5"/>
      <c r="J275" s="5"/>
      <c r="K275" s="10"/>
      <c r="L275" s="10"/>
      <c r="M275" s="10"/>
      <c r="N275" s="10"/>
      <c r="O275" s="5"/>
    </row>
    <row r="276" spans="1:15" x14ac:dyDescent="0.25">
      <c r="A276" s="52"/>
      <c r="B276" s="5"/>
      <c r="C276" s="5"/>
      <c r="D276" s="5"/>
      <c r="E276" s="5"/>
      <c r="F276" s="5"/>
      <c r="G276" s="5"/>
      <c r="H276" s="5"/>
      <c r="I276" s="5"/>
      <c r="J276" s="5"/>
      <c r="K276" s="10"/>
      <c r="L276" s="10"/>
      <c r="M276" s="10"/>
      <c r="N276" s="10"/>
      <c r="O276" s="5"/>
    </row>
    <row r="277" spans="1:15" x14ac:dyDescent="0.25">
      <c r="A277" s="52"/>
      <c r="B277" s="5"/>
      <c r="C277" s="5"/>
      <c r="D277" s="5"/>
      <c r="E277" s="5"/>
      <c r="F277" s="5"/>
      <c r="G277" s="5"/>
      <c r="H277" s="5"/>
      <c r="I277" s="5"/>
      <c r="J277" s="5"/>
      <c r="K277" s="10"/>
      <c r="L277" s="10"/>
      <c r="M277" s="10"/>
      <c r="N277" s="10"/>
      <c r="O277" s="5"/>
    </row>
    <row r="278" spans="1:15" x14ac:dyDescent="0.25">
      <c r="A278" s="52"/>
      <c r="B278" s="5"/>
      <c r="C278" s="5"/>
      <c r="D278" s="5"/>
      <c r="E278" s="5"/>
      <c r="F278" s="5"/>
      <c r="G278" s="5"/>
      <c r="H278" s="5"/>
      <c r="I278" s="5"/>
      <c r="J278" s="5"/>
      <c r="K278" s="10"/>
      <c r="L278" s="10"/>
      <c r="M278" s="10"/>
      <c r="N278" s="10"/>
      <c r="O278" s="5"/>
    </row>
    <row r="279" spans="1:15" x14ac:dyDescent="0.25">
      <c r="A279" s="52"/>
      <c r="B279" s="5"/>
      <c r="C279" s="5"/>
      <c r="D279" s="5"/>
      <c r="E279" s="5"/>
      <c r="F279" s="5"/>
      <c r="G279" s="5"/>
      <c r="H279" s="5"/>
      <c r="I279" s="5"/>
      <c r="J279" s="5"/>
      <c r="K279" s="10"/>
      <c r="L279" s="10"/>
      <c r="M279" s="10"/>
      <c r="N279" s="10"/>
      <c r="O279" s="5"/>
    </row>
    <row r="280" spans="1:15" x14ac:dyDescent="0.25">
      <c r="A280" s="52"/>
      <c r="B280" s="5"/>
      <c r="C280" s="5"/>
      <c r="D280" s="5"/>
      <c r="E280" s="5"/>
      <c r="F280" s="5"/>
      <c r="G280" s="5"/>
      <c r="H280" s="5"/>
      <c r="I280" s="5"/>
      <c r="J280" s="5"/>
      <c r="K280" s="10"/>
      <c r="L280" s="10"/>
      <c r="M280" s="10"/>
      <c r="N280" s="10"/>
      <c r="O280" s="5"/>
    </row>
    <row r="281" spans="1:15" x14ac:dyDescent="0.25">
      <c r="A281" s="52"/>
      <c r="B281" s="5"/>
      <c r="C281" s="5"/>
      <c r="D281" s="5"/>
      <c r="E281" s="5"/>
      <c r="F281" s="5"/>
      <c r="G281" s="5"/>
      <c r="H281" s="5"/>
      <c r="I281" s="5"/>
      <c r="J281" s="5"/>
      <c r="K281" s="10"/>
      <c r="L281" s="10"/>
      <c r="M281" s="10"/>
      <c r="N281" s="10"/>
      <c r="O281" s="5"/>
    </row>
    <row r="282" spans="1:15" x14ac:dyDescent="0.25">
      <c r="A282" s="52"/>
      <c r="B282" s="5"/>
      <c r="C282" s="5"/>
      <c r="D282" s="5"/>
      <c r="E282" s="5"/>
      <c r="F282" s="5"/>
      <c r="G282" s="5"/>
      <c r="H282" s="5"/>
      <c r="I282" s="5"/>
      <c r="J282" s="5"/>
      <c r="K282" s="10"/>
      <c r="L282" s="10"/>
      <c r="M282" s="10"/>
      <c r="N282" s="10"/>
      <c r="O282" s="5"/>
    </row>
    <row r="283" spans="1:15" x14ac:dyDescent="0.25">
      <c r="A283" s="52"/>
      <c r="B283" s="5"/>
      <c r="C283" s="5"/>
      <c r="D283" s="5"/>
      <c r="E283" s="5"/>
      <c r="F283" s="5"/>
      <c r="G283" s="5"/>
      <c r="H283" s="5"/>
      <c r="I283" s="5"/>
      <c r="J283" s="5"/>
      <c r="K283" s="10"/>
      <c r="L283" s="10"/>
      <c r="M283" s="10"/>
      <c r="N283" s="10"/>
      <c r="O283" s="5"/>
    </row>
    <row r="284" spans="1:15" x14ac:dyDescent="0.25">
      <c r="A284" s="52"/>
      <c r="B284" s="5"/>
      <c r="C284" s="5"/>
      <c r="D284" s="5"/>
      <c r="E284" s="5"/>
      <c r="F284" s="5"/>
      <c r="G284" s="5"/>
      <c r="H284" s="5"/>
      <c r="I284" s="5"/>
      <c r="J284" s="5"/>
      <c r="K284" s="10"/>
      <c r="L284" s="10"/>
      <c r="M284" s="10"/>
      <c r="N284" s="10"/>
      <c r="O284" s="5"/>
    </row>
    <row r="285" spans="1:15" x14ac:dyDescent="0.25">
      <c r="A285" s="52"/>
      <c r="B285" s="5"/>
      <c r="C285" s="5"/>
      <c r="D285" s="5"/>
      <c r="E285" s="5"/>
      <c r="F285" s="5"/>
      <c r="G285" s="5"/>
      <c r="H285" s="5"/>
      <c r="I285" s="5"/>
      <c r="J285" s="5"/>
      <c r="K285" s="10"/>
      <c r="L285" s="10"/>
      <c r="M285" s="10"/>
      <c r="N285" s="10"/>
      <c r="O285" s="5"/>
    </row>
    <row r="286" spans="1:15" x14ac:dyDescent="0.25">
      <c r="A286" s="52"/>
      <c r="B286" s="5"/>
      <c r="C286" s="5"/>
      <c r="D286" s="5"/>
      <c r="E286" s="5"/>
      <c r="F286" s="5"/>
      <c r="G286" s="5"/>
      <c r="H286" s="5"/>
      <c r="I286" s="5"/>
      <c r="J286" s="5"/>
      <c r="K286" s="10"/>
      <c r="L286" s="10"/>
      <c r="M286" s="10"/>
      <c r="N286" s="10"/>
      <c r="O286" s="5"/>
    </row>
    <row r="287" spans="1:15" x14ac:dyDescent="0.25">
      <c r="A287" s="52"/>
      <c r="B287" s="5"/>
      <c r="C287" s="5"/>
      <c r="D287" s="5"/>
      <c r="E287" s="5"/>
      <c r="F287" s="5"/>
      <c r="G287" s="5"/>
      <c r="H287" s="5"/>
      <c r="I287" s="5"/>
      <c r="J287" s="5"/>
      <c r="K287" s="10"/>
      <c r="L287" s="10"/>
      <c r="M287" s="10"/>
      <c r="N287" s="10"/>
      <c r="O287" s="5"/>
    </row>
    <row r="288" spans="1:15" x14ac:dyDescent="0.25">
      <c r="A288" s="52"/>
      <c r="B288" s="5"/>
      <c r="C288" s="5"/>
      <c r="D288" s="5"/>
      <c r="E288" s="5"/>
      <c r="F288" s="5"/>
      <c r="G288" s="5"/>
      <c r="H288" s="5"/>
      <c r="I288" s="5"/>
      <c r="J288" s="5"/>
      <c r="K288" s="10"/>
      <c r="L288" s="10"/>
      <c r="M288" s="10"/>
      <c r="N288" s="10"/>
      <c r="O288" s="5"/>
    </row>
    <row r="289" spans="1:15" x14ac:dyDescent="0.25">
      <c r="A289" s="52"/>
      <c r="B289" s="5"/>
      <c r="C289" s="5"/>
      <c r="D289" s="5"/>
      <c r="E289" s="5"/>
      <c r="F289" s="5"/>
      <c r="G289" s="5"/>
      <c r="H289" s="5"/>
      <c r="I289" s="5"/>
      <c r="J289" s="5"/>
      <c r="K289" s="10"/>
      <c r="L289" s="10"/>
      <c r="M289" s="10"/>
      <c r="N289" s="10"/>
      <c r="O289" s="5"/>
    </row>
    <row r="290" spans="1:15" x14ac:dyDescent="0.25">
      <c r="A290" s="52"/>
      <c r="B290" s="5"/>
      <c r="C290" s="5"/>
      <c r="D290" s="5"/>
      <c r="E290" s="5"/>
      <c r="F290" s="5"/>
      <c r="G290" s="5"/>
      <c r="H290" s="5"/>
      <c r="I290" s="5"/>
      <c r="J290" s="5"/>
      <c r="K290" s="10"/>
      <c r="L290" s="10"/>
      <c r="M290" s="10"/>
      <c r="N290" s="10"/>
      <c r="O290" s="5"/>
    </row>
    <row r="291" spans="1:15" x14ac:dyDescent="0.25">
      <c r="A291" s="52"/>
      <c r="B291" s="5"/>
      <c r="C291" s="5"/>
      <c r="D291" s="5"/>
      <c r="E291" s="5"/>
      <c r="F291" s="5"/>
      <c r="G291" s="5"/>
      <c r="H291" s="5"/>
      <c r="I291" s="5"/>
      <c r="J291" s="5"/>
      <c r="K291" s="10"/>
      <c r="L291" s="10"/>
      <c r="M291" s="10"/>
      <c r="N291" s="10"/>
      <c r="O291" s="5"/>
    </row>
    <row r="292" spans="1:15" x14ac:dyDescent="0.25">
      <c r="A292" s="52"/>
      <c r="B292" s="5"/>
      <c r="C292" s="5"/>
      <c r="D292" s="5"/>
      <c r="E292" s="5"/>
      <c r="F292" s="5"/>
      <c r="G292" s="5"/>
      <c r="H292" s="5"/>
      <c r="I292" s="5"/>
      <c r="J292" s="5"/>
      <c r="K292" s="10"/>
      <c r="L292" s="10"/>
      <c r="M292" s="10"/>
      <c r="N292" s="10"/>
      <c r="O292" s="5"/>
    </row>
    <row r="293" spans="1:15" x14ac:dyDescent="0.25">
      <c r="A293" s="52"/>
      <c r="B293" s="5"/>
      <c r="C293" s="5"/>
      <c r="D293" s="5"/>
      <c r="E293" s="5"/>
      <c r="F293" s="5"/>
      <c r="G293" s="5"/>
      <c r="H293" s="5"/>
      <c r="I293" s="5"/>
      <c r="J293" s="5"/>
      <c r="K293" s="10"/>
      <c r="L293" s="10"/>
      <c r="M293" s="10"/>
      <c r="N293" s="10"/>
      <c r="O293" s="5"/>
    </row>
    <row r="294" spans="1:15" x14ac:dyDescent="0.25">
      <c r="A294" s="52"/>
      <c r="B294" s="5"/>
      <c r="C294" s="5"/>
      <c r="D294" s="5"/>
      <c r="E294" s="5"/>
      <c r="F294" s="5"/>
      <c r="G294" s="5"/>
      <c r="H294" s="5"/>
      <c r="I294" s="5"/>
      <c r="J294" s="5"/>
      <c r="K294" s="10"/>
      <c r="L294" s="10"/>
      <c r="M294" s="10"/>
      <c r="N294" s="10"/>
      <c r="O294" s="5"/>
    </row>
    <row r="295" spans="1:15" x14ac:dyDescent="0.25">
      <c r="A295" s="52"/>
      <c r="B295" s="5"/>
      <c r="C295" s="5"/>
      <c r="D295" s="5"/>
      <c r="E295" s="5"/>
      <c r="F295" s="5"/>
      <c r="G295" s="5"/>
      <c r="H295" s="5"/>
      <c r="I295" s="5"/>
      <c r="J295" s="5"/>
      <c r="K295" s="10"/>
      <c r="L295" s="10"/>
      <c r="M295" s="10"/>
      <c r="N295" s="10"/>
      <c r="O295" s="5"/>
    </row>
    <row r="296" spans="1:15" x14ac:dyDescent="0.25">
      <c r="A296" s="52"/>
      <c r="B296" s="5"/>
      <c r="C296" s="5"/>
      <c r="D296" s="5"/>
      <c r="E296" s="5"/>
      <c r="F296" s="5"/>
      <c r="G296" s="5"/>
      <c r="H296" s="5"/>
      <c r="I296" s="5"/>
      <c r="J296" s="5"/>
      <c r="K296" s="10"/>
      <c r="L296" s="10"/>
      <c r="M296" s="10"/>
      <c r="N296" s="10"/>
      <c r="O296" s="5"/>
    </row>
    <row r="297" spans="1:15" x14ac:dyDescent="0.25">
      <c r="A297" s="52"/>
      <c r="B297" s="5"/>
      <c r="C297" s="5"/>
      <c r="D297" s="5"/>
      <c r="E297" s="5"/>
      <c r="F297" s="5"/>
      <c r="G297" s="5"/>
      <c r="H297" s="5"/>
      <c r="I297" s="5"/>
      <c r="J297" s="5"/>
      <c r="K297" s="10"/>
      <c r="L297" s="10"/>
      <c r="M297" s="10"/>
      <c r="N297" s="10"/>
      <c r="O297" s="5"/>
    </row>
    <row r="298" spans="1:15" x14ac:dyDescent="0.25">
      <c r="A298" s="52"/>
      <c r="B298" s="5"/>
      <c r="C298" s="5"/>
      <c r="D298" s="5"/>
      <c r="E298" s="5"/>
      <c r="F298" s="5"/>
      <c r="G298" s="5"/>
      <c r="H298" s="5"/>
      <c r="I298" s="5"/>
      <c r="J298" s="5"/>
      <c r="K298" s="10"/>
      <c r="L298" s="10"/>
      <c r="M298" s="10"/>
      <c r="N298" s="10"/>
      <c r="O298" s="5"/>
    </row>
    <row r="299" spans="1:15" x14ac:dyDescent="0.25">
      <c r="A299" s="52"/>
      <c r="B299" s="5"/>
      <c r="C299" s="5"/>
      <c r="D299" s="5"/>
      <c r="E299" s="5"/>
      <c r="F299" s="5"/>
      <c r="G299" s="5"/>
      <c r="H299" s="5"/>
      <c r="I299" s="5"/>
      <c r="J299" s="5"/>
      <c r="K299" s="10"/>
      <c r="L299" s="10"/>
      <c r="M299" s="10"/>
      <c r="N299" s="10"/>
      <c r="O299" s="5"/>
    </row>
    <row r="300" spans="1:15" x14ac:dyDescent="0.25">
      <c r="A300" s="52"/>
      <c r="B300" s="5"/>
      <c r="C300" s="5"/>
      <c r="D300" s="5"/>
      <c r="E300" s="5"/>
      <c r="F300" s="5"/>
      <c r="G300" s="5"/>
      <c r="H300" s="5"/>
      <c r="I300" s="5"/>
      <c r="J300" s="5"/>
      <c r="K300" s="10"/>
      <c r="L300" s="10"/>
      <c r="M300" s="10"/>
      <c r="N300" s="10"/>
      <c r="O300" s="5"/>
    </row>
    <row r="301" spans="1:15" x14ac:dyDescent="0.25">
      <c r="A301" s="52"/>
      <c r="B301" s="5"/>
      <c r="C301" s="5"/>
      <c r="D301" s="5"/>
      <c r="E301" s="5"/>
      <c r="F301" s="5"/>
      <c r="G301" s="5"/>
      <c r="H301" s="5"/>
      <c r="I301" s="5"/>
      <c r="J301" s="5"/>
      <c r="K301" s="10"/>
      <c r="L301" s="10"/>
      <c r="M301" s="10"/>
      <c r="N301" s="10"/>
      <c r="O301" s="5"/>
    </row>
    <row r="302" spans="1:15" x14ac:dyDescent="0.25">
      <c r="A302" s="52"/>
      <c r="B302" s="5"/>
      <c r="C302" s="5"/>
      <c r="D302" s="5"/>
      <c r="E302" s="5"/>
      <c r="F302" s="5"/>
      <c r="G302" s="5"/>
      <c r="H302" s="5"/>
      <c r="I302" s="5"/>
      <c r="J302" s="5"/>
      <c r="K302" s="10"/>
      <c r="L302" s="10"/>
      <c r="M302" s="10"/>
      <c r="N302" s="10"/>
      <c r="O302" s="5"/>
    </row>
    <row r="303" spans="1:15" x14ac:dyDescent="0.25">
      <c r="A303" s="52"/>
      <c r="B303" s="5"/>
      <c r="C303" s="5"/>
      <c r="D303" s="5"/>
      <c r="E303" s="5"/>
      <c r="F303" s="5"/>
      <c r="G303" s="5"/>
      <c r="H303" s="5"/>
      <c r="I303" s="5"/>
      <c r="J303" s="5"/>
      <c r="K303" s="10"/>
      <c r="L303" s="10"/>
      <c r="M303" s="10"/>
      <c r="N303" s="10"/>
      <c r="O303" s="5"/>
    </row>
    <row r="304" spans="1:15" x14ac:dyDescent="0.25">
      <c r="A304" s="52"/>
      <c r="B304" s="5"/>
      <c r="C304" s="5"/>
      <c r="D304" s="5"/>
      <c r="E304" s="5"/>
      <c r="F304" s="5"/>
      <c r="G304" s="5"/>
      <c r="H304" s="5"/>
      <c r="I304" s="5"/>
      <c r="J304" s="5"/>
      <c r="K304" s="10"/>
      <c r="L304" s="10"/>
      <c r="M304" s="10"/>
      <c r="N304" s="10"/>
      <c r="O304" s="5"/>
    </row>
    <row r="305" spans="1:15" x14ac:dyDescent="0.25">
      <c r="A305" s="52"/>
      <c r="B305" s="5"/>
      <c r="C305" s="5"/>
      <c r="D305" s="5"/>
      <c r="E305" s="5"/>
      <c r="F305" s="5"/>
      <c r="G305" s="5"/>
      <c r="H305" s="5"/>
      <c r="I305" s="5"/>
      <c r="J305" s="5"/>
      <c r="K305" s="10"/>
      <c r="L305" s="10"/>
      <c r="M305" s="10"/>
      <c r="N305" s="10"/>
      <c r="O305" s="5"/>
    </row>
    <row r="306" spans="1:15" x14ac:dyDescent="0.25">
      <c r="A306" s="52"/>
      <c r="B306" s="5"/>
      <c r="C306" s="5"/>
      <c r="D306" s="5"/>
      <c r="E306" s="5"/>
      <c r="F306" s="5"/>
      <c r="G306" s="5"/>
      <c r="H306" s="5"/>
      <c r="I306" s="5"/>
      <c r="J306" s="5"/>
      <c r="K306" s="10"/>
      <c r="L306" s="10"/>
      <c r="M306" s="10"/>
      <c r="N306" s="10"/>
      <c r="O306" s="5"/>
    </row>
    <row r="307" spans="1:15" x14ac:dyDescent="0.25">
      <c r="A307" s="52"/>
      <c r="B307" s="5"/>
      <c r="C307" s="5"/>
      <c r="D307" s="5"/>
      <c r="E307" s="5"/>
      <c r="F307" s="5"/>
      <c r="G307" s="5"/>
      <c r="H307" s="5"/>
      <c r="I307" s="5"/>
      <c r="J307" s="5"/>
      <c r="K307" s="10"/>
      <c r="L307" s="10"/>
      <c r="M307" s="10"/>
      <c r="N307" s="10"/>
      <c r="O307" s="5"/>
    </row>
    <row r="308" spans="1:15" x14ac:dyDescent="0.25">
      <c r="A308" s="52"/>
      <c r="B308" s="5"/>
      <c r="C308" s="5"/>
      <c r="D308" s="5"/>
      <c r="E308" s="5"/>
      <c r="F308" s="5"/>
      <c r="G308" s="5"/>
      <c r="H308" s="5"/>
      <c r="I308" s="5"/>
      <c r="J308" s="5"/>
      <c r="K308" s="10"/>
      <c r="L308" s="10"/>
      <c r="M308" s="10"/>
      <c r="N308" s="10"/>
      <c r="O308" s="5"/>
    </row>
    <row r="309" spans="1:15" x14ac:dyDescent="0.25">
      <c r="A309" s="52"/>
      <c r="B309" s="5"/>
      <c r="C309" s="5"/>
      <c r="D309" s="5"/>
      <c r="E309" s="5"/>
      <c r="F309" s="5"/>
      <c r="G309" s="5"/>
      <c r="H309" s="5"/>
      <c r="I309" s="5"/>
      <c r="J309" s="5"/>
      <c r="K309" s="10"/>
      <c r="L309" s="10"/>
      <c r="M309" s="10"/>
      <c r="N309" s="10"/>
      <c r="O309" s="5"/>
    </row>
    <row r="310" spans="1:15" x14ac:dyDescent="0.25">
      <c r="A310" s="52"/>
      <c r="B310" s="5"/>
      <c r="C310" s="5"/>
      <c r="D310" s="5"/>
      <c r="E310" s="5"/>
      <c r="F310" s="5"/>
      <c r="G310" s="5"/>
      <c r="H310" s="5"/>
      <c r="I310" s="5"/>
      <c r="J310" s="5"/>
      <c r="K310" s="10"/>
      <c r="L310" s="10"/>
      <c r="M310" s="10"/>
      <c r="N310" s="10"/>
      <c r="O310" s="5"/>
    </row>
    <row r="311" spans="1:15" x14ac:dyDescent="0.25">
      <c r="A311" s="52"/>
      <c r="B311" s="5"/>
      <c r="C311" s="5"/>
      <c r="D311" s="5"/>
      <c r="E311" s="5"/>
      <c r="F311" s="5"/>
      <c r="G311" s="5"/>
      <c r="H311" s="5"/>
      <c r="I311" s="5"/>
      <c r="J311" s="5"/>
      <c r="K311" s="10"/>
      <c r="L311" s="10"/>
      <c r="M311" s="10"/>
      <c r="N311" s="10"/>
      <c r="O311" s="5"/>
    </row>
    <row r="312" spans="1:15" x14ac:dyDescent="0.25">
      <c r="A312" s="52"/>
      <c r="B312" s="5"/>
      <c r="C312" s="5"/>
      <c r="D312" s="5"/>
      <c r="E312" s="5"/>
      <c r="F312" s="5"/>
      <c r="G312" s="5"/>
      <c r="H312" s="5"/>
      <c r="I312" s="5"/>
      <c r="J312" s="5"/>
      <c r="K312" s="10"/>
      <c r="L312" s="10"/>
      <c r="M312" s="10"/>
      <c r="N312" s="10"/>
      <c r="O312" s="5"/>
    </row>
    <row r="313" spans="1:15" x14ac:dyDescent="0.25">
      <c r="A313" s="52"/>
      <c r="B313" s="5"/>
      <c r="C313" s="5"/>
      <c r="D313" s="5"/>
      <c r="E313" s="5"/>
      <c r="F313" s="5"/>
      <c r="G313" s="5"/>
      <c r="H313" s="5"/>
      <c r="I313" s="5"/>
      <c r="J313" s="5"/>
      <c r="K313" s="10"/>
      <c r="L313" s="10"/>
      <c r="M313" s="10"/>
      <c r="N313" s="10"/>
      <c r="O313" s="5"/>
    </row>
    <row r="314" spans="1:15" x14ac:dyDescent="0.25">
      <c r="A314" s="52"/>
      <c r="B314" s="5"/>
      <c r="C314" s="5"/>
      <c r="D314" s="5"/>
      <c r="E314" s="5"/>
      <c r="F314" s="5"/>
      <c r="G314" s="5"/>
      <c r="H314" s="5"/>
      <c r="I314" s="5"/>
      <c r="J314" s="5"/>
      <c r="K314" s="10"/>
      <c r="L314" s="10"/>
      <c r="M314" s="10"/>
      <c r="N314" s="10"/>
      <c r="O314" s="5"/>
    </row>
    <row r="315" spans="1:15" x14ac:dyDescent="0.25">
      <c r="A315" s="52"/>
      <c r="B315" s="5"/>
      <c r="C315" s="5"/>
      <c r="D315" s="5"/>
      <c r="E315" s="5"/>
      <c r="F315" s="5"/>
      <c r="G315" s="5"/>
      <c r="H315" s="5"/>
      <c r="I315" s="5"/>
      <c r="J315" s="5"/>
      <c r="K315" s="10"/>
      <c r="L315" s="10"/>
      <c r="M315" s="10"/>
      <c r="N315" s="10"/>
      <c r="O315" s="5"/>
    </row>
    <row r="316" spans="1:15" x14ac:dyDescent="0.25">
      <c r="A316" s="52"/>
      <c r="B316" s="5"/>
      <c r="C316" s="5"/>
      <c r="D316" s="5"/>
      <c r="E316" s="5"/>
      <c r="F316" s="5"/>
      <c r="G316" s="5"/>
      <c r="H316" s="5"/>
      <c r="I316" s="5"/>
      <c r="J316" s="5"/>
      <c r="K316" s="10"/>
      <c r="L316" s="10"/>
      <c r="M316" s="10"/>
      <c r="N316" s="10"/>
      <c r="O316" s="5"/>
    </row>
    <row r="317" spans="1:15" x14ac:dyDescent="0.25">
      <c r="A317" s="52"/>
      <c r="B317" s="5"/>
      <c r="C317" s="5"/>
      <c r="D317" s="5"/>
      <c r="E317" s="5"/>
      <c r="F317" s="5"/>
      <c r="G317" s="5"/>
      <c r="H317" s="5"/>
      <c r="I317" s="5"/>
      <c r="J317" s="5"/>
      <c r="K317" s="10"/>
      <c r="L317" s="10"/>
      <c r="M317" s="10"/>
      <c r="N317" s="10"/>
      <c r="O317" s="5"/>
    </row>
    <row r="318" spans="1:15" x14ac:dyDescent="0.25">
      <c r="A318" s="52"/>
      <c r="B318" s="5"/>
      <c r="C318" s="5"/>
      <c r="D318" s="5"/>
      <c r="E318" s="5"/>
      <c r="F318" s="5"/>
      <c r="G318" s="5"/>
      <c r="H318" s="5"/>
      <c r="I318" s="5"/>
      <c r="J318" s="5"/>
      <c r="K318" s="10"/>
      <c r="L318" s="10"/>
      <c r="M318" s="10"/>
      <c r="N318" s="10"/>
      <c r="O318" s="5"/>
    </row>
    <row r="319" spans="1:15" x14ac:dyDescent="0.25">
      <c r="A319" s="52"/>
      <c r="B319" s="5"/>
      <c r="C319" s="5"/>
      <c r="D319" s="5"/>
      <c r="E319" s="5"/>
      <c r="F319" s="5"/>
      <c r="G319" s="5"/>
      <c r="H319" s="5"/>
      <c r="I319" s="5"/>
      <c r="J319" s="5"/>
      <c r="K319" s="10"/>
      <c r="L319" s="10"/>
      <c r="M319" s="10"/>
      <c r="N319" s="10"/>
      <c r="O319" s="5"/>
    </row>
    <row r="320" spans="1:15" x14ac:dyDescent="0.25">
      <c r="A320" s="52"/>
      <c r="B320" s="5"/>
      <c r="C320" s="5"/>
      <c r="D320" s="5"/>
      <c r="E320" s="5"/>
      <c r="F320" s="5"/>
      <c r="G320" s="5"/>
      <c r="H320" s="5"/>
      <c r="I320" s="5"/>
      <c r="J320" s="5"/>
      <c r="K320" s="10"/>
      <c r="L320" s="10"/>
      <c r="M320" s="10"/>
      <c r="N320" s="10"/>
      <c r="O320" s="5"/>
    </row>
    <row r="321" spans="1:15" x14ac:dyDescent="0.25">
      <c r="A321" s="52"/>
      <c r="B321" s="5"/>
      <c r="C321" s="5"/>
      <c r="D321" s="5"/>
      <c r="E321" s="5"/>
      <c r="F321" s="5"/>
      <c r="G321" s="5"/>
      <c r="H321" s="5"/>
      <c r="I321" s="5"/>
      <c r="J321" s="5"/>
      <c r="K321" s="10"/>
      <c r="L321" s="10"/>
      <c r="M321" s="10"/>
      <c r="N321" s="10"/>
      <c r="O321" s="5"/>
    </row>
    <row r="322" spans="1:15" x14ac:dyDescent="0.25">
      <c r="A322" s="52"/>
      <c r="B322" s="5"/>
      <c r="C322" s="5"/>
      <c r="D322" s="5"/>
      <c r="E322" s="5"/>
      <c r="F322" s="5"/>
      <c r="G322" s="5"/>
      <c r="H322" s="5"/>
      <c r="I322" s="5"/>
      <c r="J322" s="5"/>
      <c r="K322" s="10"/>
      <c r="L322" s="10"/>
      <c r="M322" s="10"/>
      <c r="N322" s="10"/>
      <c r="O322" s="5"/>
    </row>
    <row r="323" spans="1:15" x14ac:dyDescent="0.25">
      <c r="A323" s="52"/>
      <c r="B323" s="5"/>
      <c r="C323" s="5"/>
      <c r="D323" s="5"/>
      <c r="E323" s="5"/>
      <c r="F323" s="5"/>
      <c r="G323" s="5"/>
      <c r="H323" s="5"/>
      <c r="I323" s="5"/>
      <c r="J323" s="5"/>
      <c r="K323" s="10"/>
      <c r="L323" s="10"/>
      <c r="M323" s="10"/>
      <c r="N323" s="10"/>
      <c r="O323" s="5"/>
    </row>
    <row r="324" spans="1:15" x14ac:dyDescent="0.25">
      <c r="A324" s="52"/>
      <c r="B324" s="5"/>
      <c r="C324" s="5"/>
      <c r="D324" s="5"/>
      <c r="E324" s="5"/>
      <c r="F324" s="5"/>
      <c r="G324" s="5"/>
      <c r="H324" s="5"/>
      <c r="I324" s="5"/>
      <c r="J324" s="5"/>
      <c r="K324" s="10"/>
      <c r="L324" s="10"/>
      <c r="M324" s="10"/>
      <c r="N324" s="10"/>
      <c r="O324" s="5"/>
    </row>
    <row r="325" spans="1:15" x14ac:dyDescent="0.25">
      <c r="A325" s="52"/>
      <c r="B325" s="5"/>
      <c r="C325" s="5"/>
      <c r="D325" s="5"/>
      <c r="E325" s="5"/>
      <c r="F325" s="5"/>
      <c r="G325" s="5"/>
      <c r="H325" s="5"/>
      <c r="I325" s="5"/>
      <c r="J325" s="5"/>
      <c r="K325" s="10"/>
      <c r="L325" s="10"/>
      <c r="M325" s="10"/>
      <c r="N325" s="10"/>
      <c r="O325" s="5"/>
    </row>
    <row r="326" spans="1:15" x14ac:dyDescent="0.25">
      <c r="A326" s="52"/>
      <c r="B326" s="5"/>
      <c r="C326" s="5"/>
      <c r="D326" s="5"/>
      <c r="E326" s="5"/>
      <c r="F326" s="5"/>
      <c r="G326" s="5"/>
      <c r="H326" s="5"/>
      <c r="I326" s="5"/>
      <c r="J326" s="5"/>
      <c r="K326" s="10"/>
      <c r="L326" s="10"/>
      <c r="M326" s="10"/>
      <c r="N326" s="10"/>
      <c r="O326" s="5"/>
    </row>
    <row r="327" spans="1:15" x14ac:dyDescent="0.25">
      <c r="A327" s="52"/>
      <c r="B327" s="5"/>
      <c r="C327" s="5"/>
      <c r="D327" s="5"/>
      <c r="E327" s="5"/>
      <c r="F327" s="5"/>
      <c r="G327" s="5"/>
      <c r="H327" s="5"/>
      <c r="I327" s="5"/>
      <c r="J327" s="5"/>
      <c r="K327" s="10"/>
      <c r="L327" s="10"/>
      <c r="M327" s="10"/>
      <c r="N327" s="10"/>
      <c r="O327" s="5"/>
    </row>
    <row r="328" spans="1:15" x14ac:dyDescent="0.25">
      <c r="A328" s="52"/>
      <c r="B328" s="5"/>
      <c r="C328" s="5"/>
      <c r="D328" s="5"/>
      <c r="E328" s="5"/>
      <c r="F328" s="5"/>
      <c r="G328" s="5"/>
      <c r="H328" s="5"/>
      <c r="I328" s="5"/>
      <c r="J328" s="5"/>
      <c r="K328" s="10"/>
      <c r="L328" s="10"/>
      <c r="M328" s="10"/>
      <c r="N328" s="10"/>
      <c r="O328" s="5"/>
    </row>
  </sheetData>
  <mergeCells count="171">
    <mergeCell ref="B52:M52"/>
    <mergeCell ref="B34:G34"/>
    <mergeCell ref="B41:M41"/>
    <mergeCell ref="A37:P37"/>
    <mergeCell ref="A39:M39"/>
    <mergeCell ref="A32:P32"/>
    <mergeCell ref="B29:G29"/>
    <mergeCell ref="L29:M29"/>
    <mergeCell ref="B51:M51"/>
    <mergeCell ref="B50:M50"/>
    <mergeCell ref="B49:M49"/>
    <mergeCell ref="L22:M22"/>
    <mergeCell ref="B23:G23"/>
    <mergeCell ref="L23:M23"/>
    <mergeCell ref="B27:G27"/>
    <mergeCell ref="L27:M27"/>
    <mergeCell ref="B28:G28"/>
    <mergeCell ref="L28:M28"/>
    <mergeCell ref="B33:G33"/>
    <mergeCell ref="L33:M33"/>
    <mergeCell ref="A163:M163"/>
    <mergeCell ref="A164:M164"/>
    <mergeCell ref="B116:M116"/>
    <mergeCell ref="A118:M118"/>
    <mergeCell ref="A155:M155"/>
    <mergeCell ref="A156:M156"/>
    <mergeCell ref="B126:M126"/>
    <mergeCell ref="B130:M130"/>
    <mergeCell ref="B131:M131"/>
    <mergeCell ref="A157:P157"/>
    <mergeCell ref="B159:M159"/>
    <mergeCell ref="B161:M161"/>
    <mergeCell ref="B120:M120"/>
    <mergeCell ref="A138:M138"/>
    <mergeCell ref="B160:M160"/>
    <mergeCell ref="B146:M146"/>
    <mergeCell ref="A128:M128"/>
    <mergeCell ref="B132:M132"/>
    <mergeCell ref="A133:P133"/>
    <mergeCell ref="B134:M134"/>
    <mergeCell ref="B135:M135"/>
    <mergeCell ref="B142:M142"/>
    <mergeCell ref="B121:M121"/>
    <mergeCell ref="A154:M154"/>
    <mergeCell ref="B162:M162"/>
    <mergeCell ref="B86:M86"/>
    <mergeCell ref="B87:M87"/>
    <mergeCell ref="B88:M88"/>
    <mergeCell ref="B89:M89"/>
    <mergeCell ref="B62:M62"/>
    <mergeCell ref="B63:M63"/>
    <mergeCell ref="A107:M107"/>
    <mergeCell ref="A56:M56"/>
    <mergeCell ref="B58:M58"/>
    <mergeCell ref="B95:M95"/>
    <mergeCell ref="B61:M61"/>
    <mergeCell ref="B59:M59"/>
    <mergeCell ref="B64:M64"/>
    <mergeCell ref="B84:M84"/>
    <mergeCell ref="B105:M105"/>
    <mergeCell ref="B70:M70"/>
    <mergeCell ref="B53:M53"/>
    <mergeCell ref="A76:P76"/>
    <mergeCell ref="B77:M77"/>
    <mergeCell ref="B78:M78"/>
    <mergeCell ref="B110:M110"/>
    <mergeCell ref="A66:M66"/>
    <mergeCell ref="B71:M71"/>
    <mergeCell ref="B60:M60"/>
    <mergeCell ref="A81:P81"/>
    <mergeCell ref="B72:M72"/>
    <mergeCell ref="B73:M73"/>
    <mergeCell ref="B68:M68"/>
    <mergeCell ref="B69:M69"/>
    <mergeCell ref="B54:M54"/>
    <mergeCell ref="B99:M99"/>
    <mergeCell ref="B100:M100"/>
    <mergeCell ref="A97:M97"/>
    <mergeCell ref="B74:M74"/>
    <mergeCell ref="B80:M80"/>
    <mergeCell ref="A82:M82"/>
    <mergeCell ref="B79:M79"/>
    <mergeCell ref="B92:M92"/>
    <mergeCell ref="B93:M93"/>
    <mergeCell ref="A91:P91"/>
    <mergeCell ref="A31:P31"/>
    <mergeCell ref="A30:M30"/>
    <mergeCell ref="A36:M36"/>
    <mergeCell ref="A35:M35"/>
    <mergeCell ref="A18:P18"/>
    <mergeCell ref="A38:P38"/>
    <mergeCell ref="A48:P48"/>
    <mergeCell ref="L34:M34"/>
    <mergeCell ref="B20:G20"/>
    <mergeCell ref="L20:M20"/>
    <mergeCell ref="B21:G21"/>
    <mergeCell ref="L21:M21"/>
    <mergeCell ref="B24:G24"/>
    <mergeCell ref="L24:M24"/>
    <mergeCell ref="B25:G25"/>
    <mergeCell ref="L25:M25"/>
    <mergeCell ref="B26:G26"/>
    <mergeCell ref="B43:M43"/>
    <mergeCell ref="B44:M44"/>
    <mergeCell ref="B45:M45"/>
    <mergeCell ref="B46:M46"/>
    <mergeCell ref="B42:M42"/>
    <mergeCell ref="L26:M26"/>
    <mergeCell ref="B22:G22"/>
    <mergeCell ref="B85:M85"/>
    <mergeCell ref="B136:M136"/>
    <mergeCell ref="B140:M140"/>
    <mergeCell ref="B141:M141"/>
    <mergeCell ref="B96:M96"/>
    <mergeCell ref="B109:M109"/>
    <mergeCell ref="B114:M114"/>
    <mergeCell ref="B115:M115"/>
    <mergeCell ref="A123:P123"/>
    <mergeCell ref="B124:M124"/>
    <mergeCell ref="B122:M122"/>
    <mergeCell ref="B125:M125"/>
    <mergeCell ref="A102:P102"/>
    <mergeCell ref="B104:M104"/>
    <mergeCell ref="B101:M101"/>
    <mergeCell ref="B103:M103"/>
    <mergeCell ref="A158:P158"/>
    <mergeCell ref="A40:P40"/>
    <mergeCell ref="A57:P57"/>
    <mergeCell ref="A67:P67"/>
    <mergeCell ref="A83:P83"/>
    <mergeCell ref="A98:P98"/>
    <mergeCell ref="A108:P108"/>
    <mergeCell ref="A119:P119"/>
    <mergeCell ref="A129:P129"/>
    <mergeCell ref="A139:P139"/>
    <mergeCell ref="A143:P143"/>
    <mergeCell ref="B144:M144"/>
    <mergeCell ref="B145:M145"/>
    <mergeCell ref="A147:P147"/>
    <mergeCell ref="B148:M148"/>
    <mergeCell ref="B149:M149"/>
    <mergeCell ref="B150:M150"/>
    <mergeCell ref="B153:M153"/>
    <mergeCell ref="B151:M151"/>
    <mergeCell ref="B152:M152"/>
    <mergeCell ref="B111:M111"/>
    <mergeCell ref="A112:P112"/>
    <mergeCell ref="B113:M113"/>
    <mergeCell ref="B90:M90"/>
    <mergeCell ref="B19:G19"/>
    <mergeCell ref="L19:M19"/>
    <mergeCell ref="A1:B1"/>
    <mergeCell ref="K1:P1"/>
    <mergeCell ref="A2:F4"/>
    <mergeCell ref="K2:P2"/>
    <mergeCell ref="K3:P3"/>
    <mergeCell ref="A5:D5"/>
    <mergeCell ref="K5:P5"/>
    <mergeCell ref="A6:D6"/>
    <mergeCell ref="K6:P6"/>
    <mergeCell ref="A11:P11"/>
    <mergeCell ref="A17:P17"/>
    <mergeCell ref="A12:P12"/>
    <mergeCell ref="A13:N13"/>
    <mergeCell ref="A14:A15"/>
    <mergeCell ref="B14:G15"/>
    <mergeCell ref="K14:K15"/>
    <mergeCell ref="L14:M15"/>
    <mergeCell ref="N14:N15"/>
    <mergeCell ref="P14:P15"/>
    <mergeCell ref="A16:P16"/>
  </mergeCells>
  <phoneticPr fontId="22" type="noConversion"/>
  <pageMargins left="0.19685039370078741" right="0.11811023622047245" top="0.19685039370078741" bottom="0.19685039370078741" header="0.11811023622047245" footer="0.11811023622047245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317"/>
  <sheetViews>
    <sheetView tabSelected="1" showWhiteSpace="0" zoomScale="85" zoomScaleNormal="85" workbookViewId="0">
      <selection activeCell="Z27" sqref="Z27"/>
    </sheetView>
  </sheetViews>
  <sheetFormatPr defaultRowHeight="15" x14ac:dyDescent="0.25"/>
  <cols>
    <col min="1" max="1" width="5.140625" style="267" customWidth="1"/>
    <col min="2" max="2" width="10" customWidth="1"/>
    <col min="7" max="7" width="3.85546875" customWidth="1"/>
    <col min="8" max="8" width="0.28515625" hidden="1" customWidth="1"/>
    <col min="9" max="10" width="9.140625" hidden="1" customWidth="1"/>
    <col min="11" max="11" width="13.28515625" style="1" customWidth="1"/>
    <col min="12" max="12" width="8" style="1" customWidth="1"/>
    <col min="13" max="13" width="8.28515625" style="1" customWidth="1"/>
    <col min="14" max="14" width="12.140625" style="1" customWidth="1"/>
    <col min="15" max="15" width="8.140625" hidden="1" customWidth="1"/>
    <col min="16" max="16" width="12" customWidth="1"/>
    <col min="17" max="17" width="14.5703125" customWidth="1"/>
    <col min="18" max="18" width="11.7109375" customWidth="1"/>
    <col min="21" max="21" width="9.85546875" customWidth="1"/>
  </cols>
  <sheetData>
    <row r="1" spans="1:16" x14ac:dyDescent="0.25">
      <c r="A1" s="382" t="s">
        <v>217</v>
      </c>
      <c r="B1" s="382"/>
      <c r="C1" s="5"/>
      <c r="D1" s="5"/>
      <c r="E1" s="5"/>
      <c r="F1" s="5"/>
      <c r="G1" s="5"/>
      <c r="H1" s="5"/>
      <c r="I1" s="5"/>
      <c r="J1" s="5"/>
      <c r="K1" s="463" t="s">
        <v>218</v>
      </c>
      <c r="L1" s="463"/>
      <c r="M1" s="463"/>
      <c r="N1" s="463"/>
      <c r="O1" s="463"/>
      <c r="P1" s="463"/>
    </row>
    <row r="2" spans="1:16" x14ac:dyDescent="0.25">
      <c r="A2" s="464" t="s">
        <v>219</v>
      </c>
      <c r="B2" s="464"/>
      <c r="C2" s="464"/>
      <c r="D2" s="464"/>
      <c r="E2" s="464"/>
      <c r="F2" s="464"/>
      <c r="G2" s="5"/>
      <c r="H2" s="5"/>
      <c r="I2" s="5"/>
      <c r="J2" s="5"/>
      <c r="K2" s="463" t="s">
        <v>220</v>
      </c>
      <c r="L2" s="463"/>
      <c r="M2" s="463"/>
      <c r="N2" s="463"/>
      <c r="O2" s="463"/>
      <c r="P2" s="463"/>
    </row>
    <row r="3" spans="1:16" x14ac:dyDescent="0.25">
      <c r="A3" s="464"/>
      <c r="B3" s="464"/>
      <c r="C3" s="464"/>
      <c r="D3" s="464"/>
      <c r="E3" s="464"/>
      <c r="F3" s="464"/>
      <c r="G3" s="5"/>
      <c r="H3" s="5"/>
      <c r="I3" s="5"/>
      <c r="J3" s="5"/>
      <c r="K3" s="463" t="s">
        <v>221</v>
      </c>
      <c r="L3" s="463"/>
      <c r="M3" s="463"/>
      <c r="N3" s="463"/>
      <c r="O3" s="463"/>
      <c r="P3" s="463"/>
    </row>
    <row r="4" spans="1:16" x14ac:dyDescent="0.25">
      <c r="A4" s="464"/>
      <c r="B4" s="464"/>
      <c r="C4" s="464"/>
      <c r="D4" s="464"/>
      <c r="E4" s="464"/>
      <c r="F4" s="464"/>
      <c r="G4" s="5"/>
      <c r="H4" s="5"/>
      <c r="I4" s="5"/>
      <c r="J4" s="5"/>
      <c r="K4" s="307"/>
      <c r="L4" s="307"/>
      <c r="M4" s="307"/>
      <c r="N4" s="307"/>
      <c r="O4" s="307"/>
      <c r="P4" s="308"/>
    </row>
    <row r="5" spans="1:16" x14ac:dyDescent="0.25">
      <c r="A5" s="382" t="s">
        <v>222</v>
      </c>
      <c r="B5" s="382"/>
      <c r="C5" s="382"/>
      <c r="D5" s="382"/>
      <c r="E5" s="5"/>
      <c r="F5" s="5"/>
      <c r="G5" s="5"/>
      <c r="H5" s="5"/>
      <c r="I5" s="5"/>
      <c r="J5" s="5"/>
      <c r="K5" s="463" t="s">
        <v>223</v>
      </c>
      <c r="L5" s="463"/>
      <c r="M5" s="463"/>
      <c r="N5" s="463"/>
      <c r="O5" s="463"/>
      <c r="P5" s="463"/>
    </row>
    <row r="6" spans="1:16" x14ac:dyDescent="0.25">
      <c r="A6" s="382" t="s">
        <v>224</v>
      </c>
      <c r="B6" s="382"/>
      <c r="C6" s="382"/>
      <c r="D6" s="382"/>
      <c r="E6" s="5"/>
      <c r="F6" s="5"/>
      <c r="G6" s="5"/>
      <c r="H6" s="5"/>
      <c r="I6" s="5"/>
      <c r="J6" s="5"/>
      <c r="K6" s="463" t="s">
        <v>225</v>
      </c>
      <c r="L6" s="463"/>
      <c r="M6" s="463"/>
      <c r="N6" s="463"/>
      <c r="O6" s="463"/>
      <c r="P6" s="463"/>
    </row>
    <row r="10" spans="1:16" x14ac:dyDescent="0.25">
      <c r="A10" s="263"/>
      <c r="B10" s="263"/>
      <c r="C10" s="263"/>
      <c r="D10" s="263"/>
      <c r="E10" s="5"/>
      <c r="F10" s="5"/>
      <c r="G10" s="5"/>
      <c r="H10" s="5"/>
      <c r="I10" s="5"/>
      <c r="J10" s="5"/>
      <c r="K10" s="306"/>
      <c r="L10" s="306"/>
      <c r="M10" s="306"/>
      <c r="N10" s="306"/>
      <c r="O10" s="306"/>
      <c r="P10" s="306"/>
    </row>
    <row r="11" spans="1:16" x14ac:dyDescent="0.25">
      <c r="A11" s="382" t="s">
        <v>46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</row>
    <row r="12" spans="1:16" x14ac:dyDescent="0.25">
      <c r="A12" s="383" t="s">
        <v>226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</row>
    <row r="13" spans="1:16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5"/>
    </row>
    <row r="14" spans="1:16" ht="15.75" x14ac:dyDescent="0.25">
      <c r="A14" s="384" t="s">
        <v>4</v>
      </c>
      <c r="B14" s="385" t="s">
        <v>0</v>
      </c>
      <c r="C14" s="385"/>
      <c r="D14" s="385"/>
      <c r="E14" s="385"/>
      <c r="F14" s="385"/>
      <c r="G14" s="385"/>
      <c r="H14" s="11"/>
      <c r="I14" s="11"/>
      <c r="J14" s="11"/>
      <c r="K14" s="386" t="s">
        <v>8</v>
      </c>
      <c r="L14" s="386" t="s">
        <v>5</v>
      </c>
      <c r="M14" s="386"/>
      <c r="N14" s="380" t="s">
        <v>26</v>
      </c>
      <c r="O14" s="7"/>
      <c r="P14" s="381" t="s">
        <v>48</v>
      </c>
    </row>
    <row r="15" spans="1:16" ht="36.75" customHeight="1" x14ac:dyDescent="0.25">
      <c r="A15" s="384"/>
      <c r="B15" s="385"/>
      <c r="C15" s="385"/>
      <c r="D15" s="385"/>
      <c r="E15" s="385"/>
      <c r="F15" s="385"/>
      <c r="G15" s="385"/>
      <c r="H15" s="12"/>
      <c r="I15" s="12"/>
      <c r="J15" s="12"/>
      <c r="K15" s="386"/>
      <c r="L15" s="386"/>
      <c r="M15" s="386"/>
      <c r="N15" s="380"/>
      <c r="O15" s="7"/>
      <c r="P15" s="381"/>
    </row>
    <row r="16" spans="1:16" ht="18.75" x14ac:dyDescent="0.3">
      <c r="A16" s="578" t="s">
        <v>157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</row>
    <row r="17" spans="1:16384" ht="18.75" x14ac:dyDescent="0.3">
      <c r="A17" s="533" t="s">
        <v>237</v>
      </c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5"/>
    </row>
    <row r="18" spans="1:16384" x14ac:dyDescent="0.25">
      <c r="A18" s="538" t="s">
        <v>156</v>
      </c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40"/>
    </row>
    <row r="19" spans="1:16384" ht="28.9" customHeight="1" x14ac:dyDescent="0.25">
      <c r="A19" s="180">
        <v>1</v>
      </c>
      <c r="B19" s="460" t="s">
        <v>228</v>
      </c>
      <c r="C19" s="460"/>
      <c r="D19" s="460"/>
      <c r="E19" s="460"/>
      <c r="F19" s="460"/>
      <c r="G19" s="460"/>
      <c r="H19" s="177"/>
      <c r="I19" s="177"/>
      <c r="J19" s="177"/>
      <c r="K19" s="180"/>
      <c r="L19" s="461"/>
      <c r="M19" s="462"/>
      <c r="N19" s="182"/>
      <c r="O19" s="7"/>
      <c r="P19" s="178" t="s">
        <v>174</v>
      </c>
    </row>
    <row r="20" spans="1:16384" ht="32.450000000000003" customHeight="1" x14ac:dyDescent="0.25">
      <c r="A20" s="180">
        <f t="shared" ref="A20:A28" si="0">A19+1</f>
        <v>2</v>
      </c>
      <c r="B20" s="460" t="s">
        <v>229</v>
      </c>
      <c r="C20" s="460"/>
      <c r="D20" s="460"/>
      <c r="E20" s="460"/>
      <c r="F20" s="460"/>
      <c r="G20" s="460"/>
      <c r="H20" s="177"/>
      <c r="I20" s="177"/>
      <c r="J20" s="177"/>
      <c r="K20" s="180"/>
      <c r="L20" s="461"/>
      <c r="M20" s="462"/>
      <c r="N20" s="182">
        <v>17</v>
      </c>
      <c r="O20" s="7"/>
      <c r="P20" s="178" t="s">
        <v>49</v>
      </c>
    </row>
    <row r="21" spans="1:16384" ht="35.450000000000003" customHeight="1" x14ac:dyDescent="0.25">
      <c r="A21" s="180">
        <f t="shared" si="0"/>
        <v>3</v>
      </c>
      <c r="B21" s="460" t="s">
        <v>230</v>
      </c>
      <c r="C21" s="460"/>
      <c r="D21" s="460"/>
      <c r="E21" s="460"/>
      <c r="F21" s="460"/>
      <c r="G21" s="460"/>
      <c r="H21" s="177"/>
      <c r="I21" s="177"/>
      <c r="J21" s="177"/>
      <c r="K21" s="180">
        <v>10</v>
      </c>
      <c r="L21" s="461">
        <v>108</v>
      </c>
      <c r="M21" s="462"/>
      <c r="N21" s="182">
        <v>70</v>
      </c>
      <c r="O21" s="676"/>
      <c r="P21" s="178" t="s">
        <v>49</v>
      </c>
    </row>
    <row r="22" spans="1:16384" ht="34.9" customHeight="1" x14ac:dyDescent="0.25">
      <c r="A22" s="180">
        <f t="shared" si="0"/>
        <v>4</v>
      </c>
      <c r="B22" s="460" t="s">
        <v>231</v>
      </c>
      <c r="C22" s="460"/>
      <c r="D22" s="460"/>
      <c r="E22" s="460"/>
      <c r="F22" s="460"/>
      <c r="G22" s="460"/>
      <c r="H22" s="177"/>
      <c r="I22" s="177"/>
      <c r="J22" s="177"/>
      <c r="K22" s="180"/>
      <c r="L22" s="461"/>
      <c r="M22" s="462"/>
      <c r="N22" s="182">
        <v>12</v>
      </c>
      <c r="O22" s="676"/>
      <c r="P22" s="178" t="s">
        <v>50</v>
      </c>
    </row>
    <row r="23" spans="1:16384" ht="34.9" customHeight="1" x14ac:dyDescent="0.25">
      <c r="A23" s="180">
        <f t="shared" si="0"/>
        <v>5</v>
      </c>
      <c r="B23" s="651" t="s">
        <v>239</v>
      </c>
      <c r="C23" s="652"/>
      <c r="D23" s="652"/>
      <c r="E23" s="652"/>
      <c r="F23" s="652"/>
      <c r="G23" s="653"/>
      <c r="H23" s="177"/>
      <c r="I23" s="177"/>
      <c r="J23" s="177"/>
      <c r="K23" s="180"/>
      <c r="L23" s="268"/>
      <c r="M23" s="269"/>
      <c r="N23" s="182">
        <v>270</v>
      </c>
      <c r="O23" s="676"/>
      <c r="P23" s="178" t="s">
        <v>215</v>
      </c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67"/>
      <c r="AT23" s="667"/>
      <c r="AU23" s="667"/>
      <c r="AV23" s="667"/>
      <c r="AW23" s="667"/>
      <c r="AX23" s="667"/>
      <c r="AY23" s="667"/>
      <c r="AZ23" s="667"/>
      <c r="BA23" s="667"/>
      <c r="BB23" s="667"/>
      <c r="BC23" s="667"/>
      <c r="BD23" s="667"/>
      <c r="BE23" s="667"/>
      <c r="BF23" s="667"/>
      <c r="BG23" s="667"/>
      <c r="BH23" s="667"/>
      <c r="BI23" s="667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7"/>
      <c r="BU23" s="667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67"/>
      <c r="CH23" s="667"/>
      <c r="CI23" s="667"/>
      <c r="CJ23" s="667"/>
      <c r="CK23" s="667"/>
      <c r="CL23" s="667"/>
      <c r="CM23" s="667"/>
      <c r="CN23" s="667"/>
      <c r="CO23" s="667"/>
      <c r="CP23" s="667"/>
      <c r="CQ23" s="667"/>
      <c r="CR23" s="667"/>
      <c r="CS23" s="667"/>
      <c r="CT23" s="667"/>
      <c r="CU23" s="667"/>
      <c r="CV23" s="667"/>
      <c r="CW23" s="667"/>
      <c r="CX23" s="667"/>
      <c r="CY23" s="667"/>
      <c r="CZ23" s="667"/>
      <c r="DA23" s="667"/>
      <c r="DB23" s="667"/>
      <c r="DC23" s="667"/>
      <c r="DD23" s="667"/>
      <c r="DE23" s="667"/>
      <c r="DF23" s="667"/>
      <c r="DG23" s="667"/>
      <c r="DH23" s="667"/>
      <c r="DI23" s="667"/>
      <c r="DJ23" s="667"/>
      <c r="DK23" s="667"/>
      <c r="DL23" s="667"/>
      <c r="DM23" s="667"/>
      <c r="DN23" s="667"/>
      <c r="DO23" s="667"/>
      <c r="DP23" s="667"/>
      <c r="DQ23" s="667"/>
      <c r="DR23" s="667"/>
      <c r="DS23" s="667"/>
      <c r="DT23" s="667"/>
      <c r="DU23" s="667"/>
      <c r="DV23" s="667"/>
      <c r="DW23" s="667"/>
      <c r="DX23" s="667"/>
      <c r="DY23" s="667"/>
      <c r="DZ23" s="667"/>
      <c r="EA23" s="667"/>
      <c r="EB23" s="667"/>
      <c r="EC23" s="667"/>
      <c r="ED23" s="667"/>
      <c r="EE23" s="667"/>
      <c r="EF23" s="667"/>
      <c r="EG23" s="667"/>
      <c r="EH23" s="667"/>
      <c r="EI23" s="667"/>
      <c r="EJ23" s="667"/>
      <c r="EK23" s="667"/>
      <c r="EL23" s="667"/>
      <c r="EM23" s="667"/>
      <c r="EN23" s="667"/>
      <c r="EO23" s="667"/>
      <c r="EP23" s="667"/>
      <c r="EQ23" s="667"/>
      <c r="ER23" s="667"/>
      <c r="ES23" s="667"/>
      <c r="ET23" s="667"/>
      <c r="EU23" s="667"/>
      <c r="EV23" s="667"/>
      <c r="EW23" s="667"/>
      <c r="EX23" s="667"/>
      <c r="EY23" s="667"/>
      <c r="EZ23" s="667"/>
      <c r="FA23" s="667"/>
      <c r="FB23" s="667"/>
      <c r="FC23" s="667"/>
      <c r="FD23" s="667"/>
      <c r="FE23" s="667"/>
      <c r="FF23" s="667"/>
      <c r="FG23" s="667"/>
      <c r="FH23" s="667"/>
      <c r="FI23" s="667"/>
      <c r="FJ23" s="667"/>
      <c r="FK23" s="667"/>
      <c r="FL23" s="667"/>
      <c r="FM23" s="667"/>
      <c r="FN23" s="667"/>
      <c r="FO23" s="667"/>
      <c r="FP23" s="667"/>
      <c r="FQ23" s="667"/>
      <c r="FR23" s="667"/>
      <c r="FS23" s="667"/>
      <c r="FT23" s="667"/>
      <c r="FU23" s="667"/>
      <c r="FV23" s="667"/>
      <c r="FW23" s="667"/>
      <c r="FX23" s="667"/>
      <c r="FY23" s="667"/>
      <c r="FZ23" s="667"/>
      <c r="GA23" s="667"/>
      <c r="GB23" s="667"/>
      <c r="GC23" s="667"/>
      <c r="GD23" s="667"/>
      <c r="GE23" s="667"/>
      <c r="GF23" s="667"/>
      <c r="GG23" s="667"/>
      <c r="GH23" s="667"/>
      <c r="GI23" s="667"/>
      <c r="GJ23" s="667"/>
      <c r="GK23" s="667"/>
      <c r="GL23" s="667"/>
      <c r="GM23" s="667"/>
      <c r="GN23" s="667"/>
      <c r="GO23" s="667"/>
      <c r="GP23" s="667"/>
      <c r="GQ23" s="667"/>
      <c r="GR23" s="667"/>
      <c r="GS23" s="667"/>
      <c r="GT23" s="667"/>
      <c r="GU23" s="667"/>
      <c r="GV23" s="667"/>
      <c r="GW23" s="667"/>
      <c r="GX23" s="667"/>
      <c r="GY23" s="667"/>
      <c r="GZ23" s="667"/>
      <c r="HA23" s="667"/>
      <c r="HB23" s="667"/>
      <c r="HC23" s="667"/>
      <c r="HD23" s="667"/>
      <c r="HE23" s="667"/>
      <c r="HF23" s="667"/>
      <c r="HG23" s="667"/>
      <c r="HH23" s="667"/>
      <c r="HI23" s="667"/>
      <c r="HJ23" s="667"/>
      <c r="HK23" s="667"/>
      <c r="HL23" s="667"/>
      <c r="HM23" s="667"/>
      <c r="HN23" s="667"/>
      <c r="HO23" s="667"/>
      <c r="HP23" s="667"/>
      <c r="HQ23" s="667"/>
      <c r="HR23" s="667"/>
      <c r="HS23" s="667"/>
      <c r="HT23" s="667"/>
      <c r="HU23" s="667"/>
      <c r="HV23" s="667"/>
      <c r="HW23" s="667"/>
      <c r="HX23" s="667"/>
      <c r="HY23" s="667"/>
      <c r="HZ23" s="667"/>
      <c r="IA23" s="667"/>
      <c r="IB23" s="667"/>
      <c r="IC23" s="667"/>
      <c r="ID23" s="667"/>
      <c r="IE23" s="667"/>
      <c r="IF23" s="667"/>
      <c r="IG23" s="667"/>
      <c r="IH23" s="667"/>
      <c r="II23" s="667"/>
      <c r="IJ23" s="667"/>
      <c r="IK23" s="667"/>
      <c r="IL23" s="667"/>
      <c r="IM23" s="667"/>
      <c r="IN23" s="667"/>
      <c r="IO23" s="667"/>
      <c r="IP23" s="667"/>
      <c r="IQ23" s="667"/>
      <c r="IR23" s="667"/>
      <c r="IS23" s="667"/>
      <c r="IT23" s="667"/>
      <c r="IU23" s="667"/>
      <c r="IV23" s="667"/>
      <c r="IW23" s="667"/>
      <c r="IX23" s="667"/>
      <c r="IY23" s="667"/>
      <c r="IZ23" s="667"/>
      <c r="JA23" s="667"/>
      <c r="JB23" s="667"/>
      <c r="JC23" s="667"/>
      <c r="JD23" s="667"/>
      <c r="JE23" s="667"/>
      <c r="JF23" s="667"/>
      <c r="JG23" s="667"/>
      <c r="JH23" s="667"/>
      <c r="JI23" s="667"/>
      <c r="JJ23" s="667"/>
      <c r="JK23" s="667"/>
      <c r="JL23" s="667"/>
      <c r="JM23" s="667"/>
      <c r="JN23" s="667"/>
      <c r="JO23" s="667"/>
      <c r="JP23" s="667"/>
      <c r="JQ23" s="667"/>
      <c r="JR23" s="667"/>
      <c r="JS23" s="667"/>
      <c r="JT23" s="667"/>
      <c r="JU23" s="667"/>
      <c r="JV23" s="667"/>
      <c r="JW23" s="667"/>
      <c r="JX23" s="667"/>
      <c r="JY23" s="667"/>
      <c r="JZ23" s="667"/>
      <c r="KA23" s="667"/>
      <c r="KB23" s="667"/>
      <c r="KC23" s="667"/>
      <c r="KD23" s="667"/>
      <c r="KE23" s="667"/>
      <c r="KF23" s="667"/>
      <c r="KG23" s="667"/>
      <c r="KH23" s="667"/>
      <c r="KI23" s="667"/>
      <c r="KJ23" s="667"/>
      <c r="KK23" s="667"/>
      <c r="KL23" s="667"/>
      <c r="KM23" s="667"/>
      <c r="KN23" s="667"/>
      <c r="KO23" s="667"/>
      <c r="KP23" s="667"/>
      <c r="KQ23" s="667"/>
      <c r="KR23" s="667"/>
      <c r="KS23" s="667"/>
      <c r="KT23" s="667"/>
      <c r="KU23" s="667"/>
      <c r="KV23" s="667"/>
      <c r="KW23" s="667"/>
      <c r="KX23" s="667"/>
      <c r="KY23" s="667"/>
      <c r="KZ23" s="667"/>
      <c r="LA23" s="667"/>
      <c r="LB23" s="667"/>
      <c r="LC23" s="667"/>
      <c r="LD23" s="667"/>
      <c r="LE23" s="667"/>
      <c r="LF23" s="667"/>
      <c r="LG23" s="667"/>
      <c r="LH23" s="667"/>
      <c r="LI23" s="667"/>
      <c r="LJ23" s="667"/>
      <c r="LK23" s="667"/>
      <c r="LL23" s="667"/>
      <c r="LM23" s="667"/>
      <c r="LN23" s="667"/>
      <c r="LO23" s="667"/>
      <c r="LP23" s="667"/>
      <c r="LQ23" s="667"/>
      <c r="LR23" s="667"/>
      <c r="LS23" s="667"/>
      <c r="LT23" s="667"/>
      <c r="LU23" s="667"/>
      <c r="LV23" s="667"/>
      <c r="LW23" s="667"/>
      <c r="LX23" s="667"/>
      <c r="LY23" s="667"/>
      <c r="LZ23" s="667"/>
      <c r="MA23" s="667"/>
      <c r="MB23" s="667"/>
      <c r="MC23" s="667"/>
      <c r="MD23" s="667"/>
      <c r="ME23" s="667"/>
      <c r="MF23" s="667"/>
      <c r="MG23" s="667"/>
      <c r="MH23" s="667"/>
      <c r="MI23" s="667"/>
      <c r="MJ23" s="667"/>
      <c r="MK23" s="667"/>
      <c r="ML23" s="667"/>
      <c r="MM23" s="667"/>
      <c r="MN23" s="667"/>
      <c r="MO23" s="667"/>
      <c r="MP23" s="667"/>
      <c r="MQ23" s="667"/>
      <c r="MR23" s="667"/>
      <c r="MS23" s="667"/>
      <c r="MT23" s="667"/>
      <c r="MU23" s="667"/>
      <c r="MV23" s="667"/>
      <c r="MW23" s="667"/>
      <c r="MX23" s="667"/>
      <c r="MY23" s="667"/>
      <c r="MZ23" s="667"/>
      <c r="NA23" s="667"/>
      <c r="NB23" s="667"/>
      <c r="NC23" s="667"/>
      <c r="ND23" s="667"/>
      <c r="NE23" s="667"/>
      <c r="NF23" s="667"/>
      <c r="NG23" s="667"/>
      <c r="NH23" s="667"/>
      <c r="NI23" s="667"/>
      <c r="NJ23" s="667"/>
      <c r="NK23" s="667"/>
      <c r="NL23" s="667"/>
      <c r="NM23" s="667"/>
      <c r="NN23" s="667"/>
      <c r="NO23" s="667"/>
      <c r="NP23" s="667"/>
      <c r="NQ23" s="667"/>
      <c r="NR23" s="667"/>
      <c r="NS23" s="667"/>
      <c r="NT23" s="667"/>
      <c r="NU23" s="667"/>
      <c r="NV23" s="667"/>
      <c r="NW23" s="667"/>
      <c r="NX23" s="667"/>
      <c r="NY23" s="667"/>
      <c r="NZ23" s="667"/>
      <c r="OA23" s="667"/>
      <c r="OB23" s="667"/>
      <c r="OC23" s="667"/>
      <c r="OD23" s="667"/>
      <c r="OE23" s="667"/>
      <c r="OF23" s="667"/>
      <c r="OG23" s="667"/>
      <c r="OH23" s="667"/>
      <c r="OI23" s="667"/>
      <c r="OJ23" s="667"/>
      <c r="OK23" s="667"/>
      <c r="OL23" s="667"/>
      <c r="OM23" s="667"/>
      <c r="ON23" s="667"/>
      <c r="OO23" s="667"/>
      <c r="OP23" s="667"/>
      <c r="OQ23" s="667"/>
      <c r="OR23" s="667"/>
      <c r="OS23" s="667"/>
      <c r="OT23" s="667"/>
      <c r="OU23" s="667"/>
      <c r="OV23" s="667"/>
      <c r="OW23" s="667"/>
      <c r="OX23" s="667"/>
      <c r="OY23" s="667"/>
      <c r="OZ23" s="667"/>
      <c r="PA23" s="667"/>
      <c r="PB23" s="667"/>
      <c r="PC23" s="667"/>
      <c r="PD23" s="667"/>
      <c r="PE23" s="667"/>
      <c r="PF23" s="667"/>
      <c r="PG23" s="667"/>
      <c r="PH23" s="667"/>
      <c r="PI23" s="667"/>
      <c r="PJ23" s="667"/>
      <c r="PK23" s="667"/>
      <c r="PL23" s="667"/>
      <c r="PM23" s="667"/>
      <c r="PN23" s="667"/>
      <c r="PO23" s="667"/>
      <c r="PP23" s="667"/>
      <c r="PQ23" s="667"/>
      <c r="PR23" s="667"/>
      <c r="PS23" s="667"/>
      <c r="PT23" s="667"/>
      <c r="PU23" s="667"/>
      <c r="PV23" s="667"/>
      <c r="PW23" s="667"/>
      <c r="PX23" s="667"/>
      <c r="PY23" s="667"/>
      <c r="PZ23" s="667"/>
      <c r="QA23" s="667"/>
      <c r="QB23" s="667"/>
      <c r="QC23" s="667"/>
      <c r="QD23" s="667"/>
      <c r="QE23" s="667"/>
      <c r="QF23" s="667"/>
      <c r="QG23" s="667"/>
      <c r="QH23" s="667"/>
      <c r="QI23" s="667"/>
      <c r="QJ23" s="667"/>
      <c r="QK23" s="667"/>
      <c r="QL23" s="667"/>
      <c r="QM23" s="667"/>
      <c r="QN23" s="667"/>
      <c r="QO23" s="667"/>
      <c r="QP23" s="667"/>
      <c r="QQ23" s="667"/>
      <c r="QR23" s="667"/>
      <c r="QS23" s="667"/>
      <c r="QT23" s="667"/>
      <c r="QU23" s="667"/>
      <c r="QV23" s="667"/>
      <c r="QW23" s="667"/>
      <c r="QX23" s="667"/>
      <c r="QY23" s="667"/>
      <c r="QZ23" s="667"/>
      <c r="RA23" s="667"/>
      <c r="RB23" s="667"/>
      <c r="RC23" s="667"/>
      <c r="RD23" s="667"/>
      <c r="RE23" s="667"/>
      <c r="RF23" s="667"/>
      <c r="RG23" s="667"/>
      <c r="RH23" s="667"/>
      <c r="RI23" s="667"/>
      <c r="RJ23" s="667"/>
      <c r="RK23" s="667"/>
      <c r="RL23" s="667"/>
      <c r="RM23" s="667"/>
      <c r="RN23" s="667"/>
      <c r="RO23" s="667"/>
      <c r="RP23" s="667"/>
      <c r="RQ23" s="667"/>
      <c r="RR23" s="667"/>
      <c r="RS23" s="667"/>
      <c r="RT23" s="667"/>
      <c r="RU23" s="667"/>
      <c r="RV23" s="667"/>
      <c r="RW23" s="667"/>
      <c r="RX23" s="667"/>
      <c r="RY23" s="667"/>
      <c r="RZ23" s="667"/>
      <c r="SA23" s="667"/>
      <c r="SB23" s="667"/>
      <c r="SC23" s="667"/>
      <c r="SD23" s="667"/>
      <c r="SE23" s="667"/>
      <c r="SF23" s="667"/>
      <c r="SG23" s="667"/>
      <c r="SH23" s="667"/>
      <c r="SI23" s="667"/>
      <c r="SJ23" s="667"/>
      <c r="SK23" s="667"/>
      <c r="SL23" s="667"/>
      <c r="SM23" s="667"/>
      <c r="SN23" s="667"/>
      <c r="SO23" s="667"/>
      <c r="SP23" s="667"/>
      <c r="SQ23" s="667"/>
      <c r="SR23" s="667"/>
      <c r="SS23" s="667"/>
      <c r="ST23" s="667"/>
      <c r="SU23" s="667"/>
      <c r="SV23" s="667"/>
      <c r="SW23" s="667"/>
      <c r="SX23" s="667"/>
      <c r="SY23" s="667"/>
      <c r="SZ23" s="667"/>
      <c r="TA23" s="667"/>
      <c r="TB23" s="667"/>
      <c r="TC23" s="667"/>
      <c r="TD23" s="667"/>
      <c r="TE23" s="667"/>
      <c r="TF23" s="667"/>
      <c r="TG23" s="667"/>
      <c r="TH23" s="667"/>
      <c r="TI23" s="667"/>
      <c r="TJ23" s="667"/>
      <c r="TK23" s="667"/>
      <c r="TL23" s="667"/>
      <c r="TM23" s="667"/>
      <c r="TN23" s="667"/>
      <c r="TO23" s="667"/>
      <c r="TP23" s="667"/>
      <c r="TQ23" s="667"/>
      <c r="TR23" s="667"/>
      <c r="TS23" s="667"/>
      <c r="TT23" s="667"/>
      <c r="TU23" s="667"/>
      <c r="TV23" s="667"/>
      <c r="TW23" s="667"/>
      <c r="TX23" s="667"/>
      <c r="TY23" s="667"/>
      <c r="TZ23" s="667"/>
      <c r="UA23" s="667"/>
      <c r="UB23" s="667"/>
      <c r="UC23" s="667"/>
      <c r="UD23" s="667"/>
      <c r="UE23" s="667"/>
      <c r="UF23" s="667"/>
      <c r="UG23" s="667"/>
      <c r="UH23" s="667"/>
      <c r="UI23" s="667"/>
      <c r="UJ23" s="667"/>
      <c r="UK23" s="667"/>
      <c r="UL23" s="667"/>
      <c r="UM23" s="667"/>
      <c r="UN23" s="667"/>
      <c r="UO23" s="667"/>
      <c r="UP23" s="667"/>
      <c r="UQ23" s="667"/>
      <c r="UR23" s="667"/>
      <c r="US23" s="667"/>
      <c r="UT23" s="667"/>
      <c r="UU23" s="667"/>
      <c r="UV23" s="667"/>
      <c r="UW23" s="667"/>
      <c r="UX23" s="667"/>
      <c r="UY23" s="667"/>
      <c r="UZ23" s="667"/>
      <c r="VA23" s="667"/>
      <c r="VB23" s="667"/>
      <c r="VC23" s="667"/>
      <c r="VD23" s="667"/>
      <c r="VE23" s="667"/>
      <c r="VF23" s="667"/>
      <c r="VG23" s="667"/>
      <c r="VH23" s="667"/>
      <c r="VI23" s="667"/>
      <c r="VJ23" s="667"/>
      <c r="VK23" s="667"/>
      <c r="VL23" s="667"/>
      <c r="VM23" s="667"/>
      <c r="VN23" s="667"/>
      <c r="VO23" s="667"/>
      <c r="VP23" s="667"/>
      <c r="VQ23" s="667"/>
      <c r="VR23" s="667"/>
      <c r="VS23" s="667"/>
      <c r="VT23" s="667"/>
      <c r="VU23" s="667"/>
      <c r="VV23" s="667"/>
      <c r="VW23" s="667"/>
      <c r="VX23" s="667"/>
      <c r="VY23" s="667"/>
      <c r="VZ23" s="667"/>
      <c r="WA23" s="667"/>
      <c r="WB23" s="667"/>
      <c r="WC23" s="667"/>
      <c r="WD23" s="667"/>
      <c r="WE23" s="667"/>
      <c r="WF23" s="667"/>
      <c r="WG23" s="667"/>
      <c r="WH23" s="667"/>
      <c r="WI23" s="667"/>
      <c r="WJ23" s="667"/>
      <c r="WK23" s="667"/>
      <c r="WL23" s="667"/>
      <c r="WM23" s="667"/>
      <c r="WN23" s="667"/>
      <c r="WO23" s="667"/>
      <c r="WP23" s="667"/>
      <c r="WQ23" s="667"/>
      <c r="WR23" s="667"/>
      <c r="WS23" s="667"/>
      <c r="WT23" s="667"/>
      <c r="WU23" s="667"/>
      <c r="WV23" s="667"/>
      <c r="WW23" s="667"/>
      <c r="WX23" s="667"/>
      <c r="WY23" s="667"/>
      <c r="WZ23" s="667"/>
      <c r="XA23" s="667"/>
      <c r="XB23" s="667"/>
      <c r="XC23" s="667"/>
      <c r="XD23" s="667"/>
      <c r="XE23" s="667"/>
      <c r="XF23" s="667"/>
      <c r="XG23" s="667"/>
      <c r="XH23" s="667"/>
      <c r="XI23" s="667"/>
      <c r="XJ23" s="667"/>
      <c r="XK23" s="667"/>
      <c r="XL23" s="667"/>
      <c r="XM23" s="667"/>
      <c r="XN23" s="667"/>
      <c r="XO23" s="667"/>
      <c r="XP23" s="667"/>
      <c r="XQ23" s="667"/>
      <c r="XR23" s="667"/>
      <c r="XS23" s="667"/>
      <c r="XT23" s="667"/>
      <c r="XU23" s="667"/>
      <c r="XV23" s="667"/>
      <c r="XW23" s="667"/>
      <c r="XX23" s="667"/>
      <c r="XY23" s="667"/>
      <c r="XZ23" s="667"/>
      <c r="YA23" s="667"/>
      <c r="YB23" s="667"/>
      <c r="YC23" s="667"/>
      <c r="YD23" s="667"/>
      <c r="YE23" s="667"/>
      <c r="YF23" s="667"/>
      <c r="YG23" s="667"/>
      <c r="YH23" s="667"/>
      <c r="YI23" s="667"/>
      <c r="YJ23" s="667"/>
      <c r="YK23" s="667"/>
      <c r="YL23" s="667"/>
      <c r="YM23" s="667"/>
      <c r="YN23" s="667"/>
      <c r="YO23" s="667"/>
      <c r="YP23" s="667"/>
      <c r="YQ23" s="667"/>
      <c r="YR23" s="667"/>
      <c r="YS23" s="667"/>
      <c r="YT23" s="667"/>
      <c r="YU23" s="667"/>
      <c r="YV23" s="667"/>
      <c r="YW23" s="667"/>
      <c r="YX23" s="667"/>
      <c r="YY23" s="667"/>
      <c r="YZ23" s="667"/>
      <c r="ZA23" s="667"/>
      <c r="ZB23" s="667"/>
      <c r="ZC23" s="667"/>
      <c r="ZD23" s="667"/>
      <c r="ZE23" s="667"/>
      <c r="ZF23" s="667"/>
      <c r="ZG23" s="667"/>
      <c r="ZH23" s="667"/>
      <c r="ZI23" s="667"/>
      <c r="ZJ23" s="667"/>
      <c r="ZK23" s="667"/>
      <c r="ZL23" s="667"/>
      <c r="ZM23" s="667"/>
      <c r="ZN23" s="667"/>
      <c r="ZO23" s="667"/>
      <c r="ZP23" s="667"/>
      <c r="ZQ23" s="667"/>
      <c r="ZR23" s="667"/>
      <c r="ZS23" s="667"/>
      <c r="ZT23" s="667"/>
      <c r="ZU23" s="667"/>
      <c r="ZV23" s="667"/>
      <c r="ZW23" s="667"/>
      <c r="ZX23" s="667"/>
      <c r="ZY23" s="667"/>
      <c r="ZZ23" s="667"/>
      <c r="AAA23" s="667"/>
      <c r="AAB23" s="667"/>
      <c r="AAC23" s="667"/>
      <c r="AAD23" s="667"/>
      <c r="AAE23" s="667"/>
      <c r="AAF23" s="667"/>
      <c r="AAG23" s="667"/>
      <c r="AAH23" s="667"/>
      <c r="AAI23" s="667"/>
      <c r="AAJ23" s="667"/>
      <c r="AAK23" s="667"/>
      <c r="AAL23" s="667"/>
      <c r="AAM23" s="667"/>
      <c r="AAN23" s="667"/>
      <c r="AAO23" s="667"/>
      <c r="AAP23" s="667"/>
      <c r="AAQ23" s="667"/>
      <c r="AAR23" s="667"/>
      <c r="AAS23" s="667"/>
      <c r="AAT23" s="667"/>
      <c r="AAU23" s="667"/>
      <c r="AAV23" s="667"/>
      <c r="AAW23" s="667"/>
      <c r="AAX23" s="667"/>
      <c r="AAY23" s="667"/>
      <c r="AAZ23" s="667"/>
      <c r="ABA23" s="667"/>
      <c r="ABB23" s="667"/>
      <c r="ABC23" s="667"/>
      <c r="ABD23" s="667"/>
      <c r="ABE23" s="667"/>
      <c r="ABF23" s="667"/>
      <c r="ABG23" s="667"/>
      <c r="ABH23" s="667"/>
      <c r="ABI23" s="667"/>
      <c r="ABJ23" s="667"/>
      <c r="ABK23" s="667"/>
      <c r="ABL23" s="667"/>
      <c r="ABM23" s="667"/>
      <c r="ABN23" s="667"/>
      <c r="ABO23" s="667"/>
      <c r="ABP23" s="667"/>
      <c r="ABQ23" s="667"/>
      <c r="ABR23" s="667"/>
      <c r="ABS23" s="667"/>
      <c r="ABT23" s="667"/>
      <c r="ABU23" s="667"/>
      <c r="ABV23" s="667"/>
      <c r="ABW23" s="667"/>
      <c r="ABX23" s="667"/>
      <c r="ABY23" s="667"/>
      <c r="ABZ23" s="667"/>
      <c r="ACA23" s="667"/>
      <c r="ACB23" s="667"/>
      <c r="ACC23" s="667"/>
      <c r="ACD23" s="667"/>
      <c r="ACE23" s="667"/>
      <c r="ACF23" s="667"/>
      <c r="ACG23" s="667"/>
      <c r="ACH23" s="667"/>
      <c r="ACI23" s="667"/>
      <c r="ACJ23" s="667"/>
      <c r="ACK23" s="667"/>
      <c r="ACL23" s="667"/>
      <c r="ACM23" s="667"/>
      <c r="ACN23" s="667"/>
      <c r="ACO23" s="667"/>
      <c r="ACP23" s="667"/>
      <c r="ACQ23" s="667"/>
      <c r="ACR23" s="667"/>
      <c r="ACS23" s="667"/>
      <c r="ACT23" s="667"/>
      <c r="ACU23" s="667"/>
      <c r="ACV23" s="667"/>
      <c r="ACW23" s="667"/>
      <c r="ACX23" s="667"/>
      <c r="ACY23" s="667"/>
      <c r="ACZ23" s="667"/>
      <c r="ADA23" s="667"/>
      <c r="ADB23" s="667"/>
      <c r="ADC23" s="667"/>
      <c r="ADD23" s="667"/>
      <c r="ADE23" s="667"/>
      <c r="ADF23" s="667"/>
      <c r="ADG23" s="667"/>
      <c r="ADH23" s="667"/>
      <c r="ADI23" s="667"/>
      <c r="ADJ23" s="667"/>
      <c r="ADK23" s="667"/>
    </row>
    <row r="24" spans="1:16384" ht="30.6" customHeight="1" x14ac:dyDescent="0.25">
      <c r="A24" s="180">
        <f>A23+1</f>
        <v>6</v>
      </c>
      <c r="B24" s="460" t="s">
        <v>233</v>
      </c>
      <c r="C24" s="460"/>
      <c r="D24" s="460"/>
      <c r="E24" s="460"/>
      <c r="F24" s="460"/>
      <c r="G24" s="460"/>
      <c r="H24" s="177"/>
      <c r="I24" s="177"/>
      <c r="J24" s="177"/>
      <c r="K24" s="180"/>
      <c r="L24" s="461"/>
      <c r="M24" s="462"/>
      <c r="N24" s="182"/>
      <c r="O24" s="676"/>
      <c r="P24" s="178" t="s">
        <v>165</v>
      </c>
      <c r="Q24" s="667"/>
      <c r="R24" s="668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67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  <c r="BG24" s="667"/>
      <c r="BH24" s="667"/>
      <c r="BI24" s="667"/>
      <c r="BJ24" s="667"/>
      <c r="BK24" s="667"/>
      <c r="BL24" s="667"/>
      <c r="BM24" s="667"/>
      <c r="BN24" s="667"/>
      <c r="BO24" s="667"/>
      <c r="BP24" s="667"/>
      <c r="BQ24" s="667"/>
      <c r="BR24" s="667"/>
      <c r="BS24" s="667"/>
      <c r="BT24" s="667"/>
      <c r="BU24" s="667"/>
      <c r="BV24" s="667"/>
      <c r="BW24" s="667"/>
      <c r="BX24" s="667"/>
      <c r="BY24" s="667"/>
      <c r="BZ24" s="667"/>
      <c r="CA24" s="667"/>
      <c r="CB24" s="667"/>
      <c r="CC24" s="667"/>
      <c r="CD24" s="667"/>
      <c r="CE24" s="667"/>
      <c r="CF24" s="667"/>
      <c r="CG24" s="667"/>
      <c r="CH24" s="667"/>
      <c r="CI24" s="667"/>
      <c r="CJ24" s="667"/>
      <c r="CK24" s="667"/>
      <c r="CL24" s="667"/>
      <c r="CM24" s="667"/>
      <c r="CN24" s="667"/>
      <c r="CO24" s="667"/>
      <c r="CP24" s="667"/>
      <c r="CQ24" s="667"/>
      <c r="CR24" s="667"/>
      <c r="CS24" s="667"/>
      <c r="CT24" s="667"/>
      <c r="CU24" s="667"/>
      <c r="CV24" s="667"/>
      <c r="CW24" s="667"/>
      <c r="CX24" s="667"/>
      <c r="CY24" s="667"/>
      <c r="CZ24" s="667"/>
      <c r="DA24" s="667"/>
      <c r="DB24" s="667"/>
      <c r="DC24" s="667"/>
      <c r="DD24" s="667"/>
      <c r="DE24" s="667"/>
      <c r="DF24" s="667"/>
      <c r="DG24" s="667"/>
      <c r="DH24" s="667"/>
      <c r="DI24" s="667"/>
      <c r="DJ24" s="667"/>
      <c r="DK24" s="667"/>
      <c r="DL24" s="667"/>
      <c r="DM24" s="667"/>
      <c r="DN24" s="667"/>
      <c r="DO24" s="667"/>
      <c r="DP24" s="667"/>
      <c r="DQ24" s="667"/>
      <c r="DR24" s="667"/>
      <c r="DS24" s="667"/>
      <c r="DT24" s="667"/>
      <c r="DU24" s="667"/>
      <c r="DV24" s="667"/>
      <c r="DW24" s="667"/>
      <c r="DX24" s="667"/>
      <c r="DY24" s="667"/>
      <c r="DZ24" s="667"/>
      <c r="EA24" s="667"/>
      <c r="EB24" s="667"/>
      <c r="EC24" s="667"/>
      <c r="ED24" s="667"/>
      <c r="EE24" s="667"/>
      <c r="EF24" s="667"/>
      <c r="EG24" s="667"/>
      <c r="EH24" s="667"/>
      <c r="EI24" s="667"/>
      <c r="EJ24" s="667"/>
      <c r="EK24" s="667"/>
      <c r="EL24" s="667"/>
      <c r="EM24" s="667"/>
      <c r="EN24" s="667"/>
      <c r="EO24" s="667"/>
      <c r="EP24" s="667"/>
      <c r="EQ24" s="667"/>
      <c r="ER24" s="667"/>
      <c r="ES24" s="667"/>
      <c r="ET24" s="667"/>
      <c r="EU24" s="667"/>
      <c r="EV24" s="667"/>
      <c r="EW24" s="667"/>
      <c r="EX24" s="667"/>
      <c r="EY24" s="667"/>
      <c r="EZ24" s="667"/>
      <c r="FA24" s="667"/>
      <c r="FB24" s="667"/>
      <c r="FC24" s="667"/>
      <c r="FD24" s="667"/>
      <c r="FE24" s="667"/>
      <c r="FF24" s="667"/>
      <c r="FG24" s="667"/>
      <c r="FH24" s="667"/>
      <c r="FI24" s="667"/>
      <c r="FJ24" s="667"/>
      <c r="FK24" s="667"/>
      <c r="FL24" s="667"/>
      <c r="FM24" s="667"/>
      <c r="FN24" s="667"/>
      <c r="FO24" s="667"/>
      <c r="FP24" s="667"/>
      <c r="FQ24" s="667"/>
      <c r="FR24" s="667"/>
      <c r="FS24" s="667"/>
      <c r="FT24" s="667"/>
      <c r="FU24" s="667"/>
      <c r="FV24" s="667"/>
      <c r="FW24" s="667"/>
      <c r="FX24" s="667"/>
      <c r="FY24" s="667"/>
      <c r="FZ24" s="667"/>
      <c r="GA24" s="667"/>
      <c r="GB24" s="667"/>
      <c r="GC24" s="667"/>
      <c r="GD24" s="667"/>
      <c r="GE24" s="667"/>
      <c r="GF24" s="667"/>
      <c r="GG24" s="667"/>
      <c r="GH24" s="667"/>
      <c r="GI24" s="667"/>
      <c r="GJ24" s="667"/>
      <c r="GK24" s="667"/>
      <c r="GL24" s="667"/>
      <c r="GM24" s="667"/>
      <c r="GN24" s="667"/>
      <c r="GO24" s="667"/>
      <c r="GP24" s="667"/>
      <c r="GQ24" s="667"/>
      <c r="GR24" s="667"/>
      <c r="GS24" s="667"/>
      <c r="GT24" s="667"/>
      <c r="GU24" s="667"/>
      <c r="GV24" s="667"/>
      <c r="GW24" s="667"/>
      <c r="GX24" s="667"/>
      <c r="GY24" s="667"/>
      <c r="GZ24" s="667"/>
      <c r="HA24" s="667"/>
      <c r="HB24" s="667"/>
      <c r="HC24" s="667"/>
      <c r="HD24" s="667"/>
      <c r="HE24" s="667"/>
      <c r="HF24" s="667"/>
      <c r="HG24" s="667"/>
      <c r="HH24" s="667"/>
      <c r="HI24" s="667"/>
      <c r="HJ24" s="667"/>
      <c r="HK24" s="667"/>
      <c r="HL24" s="667"/>
      <c r="HM24" s="667"/>
      <c r="HN24" s="667"/>
      <c r="HO24" s="667"/>
      <c r="HP24" s="667"/>
      <c r="HQ24" s="667"/>
      <c r="HR24" s="667"/>
      <c r="HS24" s="667"/>
      <c r="HT24" s="667"/>
      <c r="HU24" s="667"/>
      <c r="HV24" s="667"/>
      <c r="HW24" s="667"/>
      <c r="HX24" s="667"/>
      <c r="HY24" s="667"/>
      <c r="HZ24" s="667"/>
      <c r="IA24" s="667"/>
      <c r="IB24" s="667"/>
      <c r="IC24" s="667"/>
      <c r="ID24" s="667"/>
      <c r="IE24" s="667"/>
      <c r="IF24" s="667"/>
      <c r="IG24" s="667"/>
      <c r="IH24" s="667"/>
      <c r="II24" s="667"/>
      <c r="IJ24" s="667"/>
      <c r="IK24" s="667"/>
      <c r="IL24" s="667"/>
      <c r="IM24" s="667"/>
      <c r="IN24" s="667"/>
      <c r="IO24" s="667"/>
      <c r="IP24" s="667"/>
      <c r="IQ24" s="667"/>
      <c r="IR24" s="667"/>
      <c r="IS24" s="667"/>
      <c r="IT24" s="667"/>
      <c r="IU24" s="667"/>
      <c r="IV24" s="667"/>
      <c r="IW24" s="667"/>
      <c r="IX24" s="667"/>
      <c r="IY24" s="667"/>
      <c r="IZ24" s="667"/>
      <c r="JA24" s="667"/>
      <c r="JB24" s="667"/>
      <c r="JC24" s="667"/>
      <c r="JD24" s="667"/>
      <c r="JE24" s="667"/>
      <c r="JF24" s="667"/>
      <c r="JG24" s="667"/>
      <c r="JH24" s="667"/>
      <c r="JI24" s="667"/>
      <c r="JJ24" s="667"/>
      <c r="JK24" s="667"/>
      <c r="JL24" s="667"/>
      <c r="JM24" s="667"/>
      <c r="JN24" s="667"/>
      <c r="JO24" s="667"/>
      <c r="JP24" s="667"/>
      <c r="JQ24" s="667"/>
      <c r="JR24" s="667"/>
      <c r="JS24" s="667"/>
      <c r="JT24" s="667"/>
      <c r="JU24" s="667"/>
      <c r="JV24" s="667"/>
      <c r="JW24" s="667"/>
      <c r="JX24" s="667"/>
      <c r="JY24" s="667"/>
      <c r="JZ24" s="667"/>
      <c r="KA24" s="667"/>
      <c r="KB24" s="667"/>
      <c r="KC24" s="667"/>
      <c r="KD24" s="667"/>
      <c r="KE24" s="667"/>
      <c r="KF24" s="667"/>
      <c r="KG24" s="667"/>
      <c r="KH24" s="667"/>
      <c r="KI24" s="667"/>
      <c r="KJ24" s="667"/>
      <c r="KK24" s="667"/>
      <c r="KL24" s="667"/>
      <c r="KM24" s="667"/>
      <c r="KN24" s="667"/>
      <c r="KO24" s="667"/>
      <c r="KP24" s="667"/>
      <c r="KQ24" s="667"/>
      <c r="KR24" s="667"/>
      <c r="KS24" s="667"/>
      <c r="KT24" s="667"/>
      <c r="KU24" s="667"/>
      <c r="KV24" s="667"/>
      <c r="KW24" s="667"/>
      <c r="KX24" s="667"/>
      <c r="KY24" s="667"/>
      <c r="KZ24" s="667"/>
      <c r="LA24" s="667"/>
      <c r="LB24" s="667"/>
      <c r="LC24" s="667"/>
      <c r="LD24" s="667"/>
      <c r="LE24" s="667"/>
      <c r="LF24" s="667"/>
      <c r="LG24" s="667"/>
      <c r="LH24" s="667"/>
      <c r="LI24" s="667"/>
      <c r="LJ24" s="667"/>
      <c r="LK24" s="667"/>
      <c r="LL24" s="667"/>
      <c r="LM24" s="667"/>
      <c r="LN24" s="667"/>
      <c r="LO24" s="667"/>
      <c r="LP24" s="667"/>
      <c r="LQ24" s="667"/>
      <c r="LR24" s="667"/>
      <c r="LS24" s="667"/>
      <c r="LT24" s="667"/>
      <c r="LU24" s="667"/>
      <c r="LV24" s="667"/>
      <c r="LW24" s="667"/>
      <c r="LX24" s="667"/>
      <c r="LY24" s="667"/>
      <c r="LZ24" s="667"/>
      <c r="MA24" s="667"/>
      <c r="MB24" s="667"/>
      <c r="MC24" s="667"/>
      <c r="MD24" s="667"/>
      <c r="ME24" s="667"/>
      <c r="MF24" s="667"/>
      <c r="MG24" s="667"/>
      <c r="MH24" s="667"/>
      <c r="MI24" s="667"/>
      <c r="MJ24" s="667"/>
      <c r="MK24" s="667"/>
      <c r="ML24" s="667"/>
      <c r="MM24" s="667"/>
      <c r="MN24" s="667"/>
      <c r="MO24" s="667"/>
      <c r="MP24" s="667"/>
      <c r="MQ24" s="667"/>
      <c r="MR24" s="667"/>
      <c r="MS24" s="667"/>
      <c r="MT24" s="667"/>
      <c r="MU24" s="667"/>
      <c r="MV24" s="667"/>
      <c r="MW24" s="667"/>
      <c r="MX24" s="667"/>
      <c r="MY24" s="667"/>
      <c r="MZ24" s="667"/>
      <c r="NA24" s="667"/>
      <c r="NB24" s="667"/>
      <c r="NC24" s="667"/>
      <c r="ND24" s="667"/>
      <c r="NE24" s="667"/>
      <c r="NF24" s="667"/>
      <c r="NG24" s="667"/>
      <c r="NH24" s="667"/>
      <c r="NI24" s="667"/>
      <c r="NJ24" s="667"/>
      <c r="NK24" s="667"/>
      <c r="NL24" s="667"/>
      <c r="NM24" s="667"/>
      <c r="NN24" s="667"/>
      <c r="NO24" s="667"/>
      <c r="NP24" s="667"/>
      <c r="NQ24" s="667"/>
      <c r="NR24" s="667"/>
      <c r="NS24" s="667"/>
      <c r="NT24" s="667"/>
      <c r="NU24" s="667"/>
      <c r="NV24" s="667"/>
      <c r="NW24" s="667"/>
      <c r="NX24" s="667"/>
      <c r="NY24" s="667"/>
      <c r="NZ24" s="667"/>
      <c r="OA24" s="667"/>
      <c r="OB24" s="667"/>
      <c r="OC24" s="667"/>
      <c r="OD24" s="667"/>
      <c r="OE24" s="667"/>
      <c r="OF24" s="667"/>
      <c r="OG24" s="667"/>
      <c r="OH24" s="667"/>
      <c r="OI24" s="667"/>
      <c r="OJ24" s="667"/>
      <c r="OK24" s="667"/>
      <c r="OL24" s="667"/>
      <c r="OM24" s="667"/>
      <c r="ON24" s="667"/>
      <c r="OO24" s="667"/>
      <c r="OP24" s="667"/>
      <c r="OQ24" s="667"/>
      <c r="OR24" s="667"/>
      <c r="OS24" s="667"/>
      <c r="OT24" s="667"/>
      <c r="OU24" s="667"/>
      <c r="OV24" s="667"/>
      <c r="OW24" s="667"/>
      <c r="OX24" s="667"/>
      <c r="OY24" s="667"/>
      <c r="OZ24" s="667"/>
      <c r="PA24" s="667"/>
      <c r="PB24" s="667"/>
      <c r="PC24" s="667"/>
      <c r="PD24" s="667"/>
      <c r="PE24" s="667"/>
      <c r="PF24" s="667"/>
      <c r="PG24" s="667"/>
      <c r="PH24" s="667"/>
      <c r="PI24" s="667"/>
      <c r="PJ24" s="667"/>
      <c r="PK24" s="667"/>
      <c r="PL24" s="667"/>
      <c r="PM24" s="667"/>
      <c r="PN24" s="667"/>
      <c r="PO24" s="667"/>
      <c r="PP24" s="667"/>
      <c r="PQ24" s="667"/>
      <c r="PR24" s="667"/>
      <c r="PS24" s="667"/>
      <c r="PT24" s="667"/>
      <c r="PU24" s="667"/>
      <c r="PV24" s="667"/>
      <c r="PW24" s="667"/>
      <c r="PX24" s="667"/>
      <c r="PY24" s="667"/>
      <c r="PZ24" s="667"/>
      <c r="QA24" s="667"/>
      <c r="QB24" s="667"/>
      <c r="QC24" s="667"/>
      <c r="QD24" s="667"/>
      <c r="QE24" s="667"/>
      <c r="QF24" s="667"/>
      <c r="QG24" s="667"/>
      <c r="QH24" s="667"/>
      <c r="QI24" s="667"/>
      <c r="QJ24" s="667"/>
      <c r="QK24" s="667"/>
      <c r="QL24" s="667"/>
      <c r="QM24" s="667"/>
      <c r="QN24" s="667"/>
      <c r="QO24" s="667"/>
      <c r="QP24" s="667"/>
      <c r="QQ24" s="667"/>
      <c r="QR24" s="667"/>
      <c r="QS24" s="667"/>
      <c r="QT24" s="667"/>
      <c r="QU24" s="667"/>
      <c r="QV24" s="667"/>
      <c r="QW24" s="667"/>
      <c r="QX24" s="667"/>
      <c r="QY24" s="667"/>
      <c r="QZ24" s="667"/>
      <c r="RA24" s="667"/>
      <c r="RB24" s="667"/>
      <c r="RC24" s="667"/>
      <c r="RD24" s="667"/>
      <c r="RE24" s="667"/>
      <c r="RF24" s="667"/>
      <c r="RG24" s="667"/>
      <c r="RH24" s="667"/>
      <c r="RI24" s="667"/>
      <c r="RJ24" s="667"/>
      <c r="RK24" s="667"/>
      <c r="RL24" s="667"/>
      <c r="RM24" s="667"/>
      <c r="RN24" s="667"/>
      <c r="RO24" s="667"/>
      <c r="RP24" s="667"/>
      <c r="RQ24" s="667"/>
      <c r="RR24" s="667"/>
      <c r="RS24" s="667"/>
      <c r="RT24" s="667"/>
      <c r="RU24" s="667"/>
      <c r="RV24" s="667"/>
      <c r="RW24" s="667"/>
      <c r="RX24" s="667"/>
      <c r="RY24" s="667"/>
      <c r="RZ24" s="667"/>
      <c r="SA24" s="667"/>
      <c r="SB24" s="667"/>
      <c r="SC24" s="667"/>
      <c r="SD24" s="667"/>
      <c r="SE24" s="667"/>
      <c r="SF24" s="667"/>
      <c r="SG24" s="667"/>
      <c r="SH24" s="667"/>
      <c r="SI24" s="667"/>
      <c r="SJ24" s="667"/>
      <c r="SK24" s="667"/>
      <c r="SL24" s="667"/>
      <c r="SM24" s="667"/>
      <c r="SN24" s="667"/>
      <c r="SO24" s="667"/>
      <c r="SP24" s="667"/>
      <c r="SQ24" s="667"/>
      <c r="SR24" s="667"/>
      <c r="SS24" s="667"/>
      <c r="ST24" s="667"/>
      <c r="SU24" s="667"/>
      <c r="SV24" s="667"/>
      <c r="SW24" s="667"/>
      <c r="SX24" s="667"/>
      <c r="SY24" s="667"/>
      <c r="SZ24" s="667"/>
      <c r="TA24" s="667"/>
      <c r="TB24" s="667"/>
      <c r="TC24" s="667"/>
      <c r="TD24" s="667"/>
      <c r="TE24" s="667"/>
      <c r="TF24" s="667"/>
      <c r="TG24" s="667"/>
      <c r="TH24" s="667"/>
      <c r="TI24" s="667"/>
      <c r="TJ24" s="667"/>
      <c r="TK24" s="667"/>
      <c r="TL24" s="667"/>
      <c r="TM24" s="667"/>
      <c r="TN24" s="667"/>
      <c r="TO24" s="667"/>
      <c r="TP24" s="667"/>
      <c r="TQ24" s="667"/>
      <c r="TR24" s="667"/>
      <c r="TS24" s="667"/>
      <c r="TT24" s="667"/>
      <c r="TU24" s="667"/>
      <c r="TV24" s="667"/>
      <c r="TW24" s="667"/>
      <c r="TX24" s="667"/>
      <c r="TY24" s="667"/>
      <c r="TZ24" s="667"/>
      <c r="UA24" s="667"/>
      <c r="UB24" s="667"/>
      <c r="UC24" s="667"/>
      <c r="UD24" s="667"/>
      <c r="UE24" s="667"/>
      <c r="UF24" s="667"/>
      <c r="UG24" s="667"/>
      <c r="UH24" s="667"/>
      <c r="UI24" s="667"/>
      <c r="UJ24" s="667"/>
      <c r="UK24" s="667"/>
      <c r="UL24" s="667"/>
      <c r="UM24" s="667"/>
      <c r="UN24" s="667"/>
      <c r="UO24" s="667"/>
      <c r="UP24" s="667"/>
      <c r="UQ24" s="667"/>
      <c r="UR24" s="667"/>
      <c r="US24" s="667"/>
      <c r="UT24" s="667"/>
      <c r="UU24" s="667"/>
      <c r="UV24" s="667"/>
      <c r="UW24" s="667"/>
      <c r="UX24" s="667"/>
      <c r="UY24" s="667"/>
      <c r="UZ24" s="667"/>
      <c r="VA24" s="667"/>
      <c r="VB24" s="667"/>
      <c r="VC24" s="667"/>
      <c r="VD24" s="667"/>
      <c r="VE24" s="667"/>
      <c r="VF24" s="667"/>
      <c r="VG24" s="667"/>
      <c r="VH24" s="667"/>
      <c r="VI24" s="667"/>
      <c r="VJ24" s="667"/>
      <c r="VK24" s="667"/>
      <c r="VL24" s="667"/>
      <c r="VM24" s="667"/>
      <c r="VN24" s="667"/>
      <c r="VO24" s="667"/>
      <c r="VP24" s="667"/>
      <c r="VQ24" s="667"/>
      <c r="VR24" s="667"/>
      <c r="VS24" s="667"/>
      <c r="VT24" s="667"/>
      <c r="VU24" s="667"/>
      <c r="VV24" s="667"/>
      <c r="VW24" s="667"/>
      <c r="VX24" s="667"/>
      <c r="VY24" s="667"/>
      <c r="VZ24" s="667"/>
      <c r="WA24" s="667"/>
      <c r="WB24" s="667"/>
      <c r="WC24" s="667"/>
      <c r="WD24" s="667"/>
      <c r="WE24" s="667"/>
      <c r="WF24" s="667"/>
      <c r="WG24" s="667"/>
      <c r="WH24" s="667"/>
      <c r="WI24" s="667"/>
      <c r="WJ24" s="667"/>
      <c r="WK24" s="667"/>
      <c r="WL24" s="667"/>
      <c r="WM24" s="667"/>
      <c r="WN24" s="667"/>
      <c r="WO24" s="667"/>
      <c r="WP24" s="667"/>
      <c r="WQ24" s="667"/>
      <c r="WR24" s="667"/>
      <c r="WS24" s="667"/>
      <c r="WT24" s="667"/>
      <c r="WU24" s="667"/>
      <c r="WV24" s="667"/>
      <c r="WW24" s="667"/>
      <c r="WX24" s="667"/>
      <c r="WY24" s="667"/>
      <c r="WZ24" s="667"/>
      <c r="XA24" s="667"/>
      <c r="XB24" s="667"/>
      <c r="XC24" s="667"/>
      <c r="XD24" s="667"/>
      <c r="XE24" s="667"/>
      <c r="XF24" s="667"/>
      <c r="XG24" s="667"/>
      <c r="XH24" s="667"/>
      <c r="XI24" s="667"/>
      <c r="XJ24" s="667"/>
      <c r="XK24" s="667"/>
      <c r="XL24" s="667"/>
      <c r="XM24" s="667"/>
      <c r="XN24" s="667"/>
      <c r="XO24" s="667"/>
      <c r="XP24" s="667"/>
      <c r="XQ24" s="667"/>
      <c r="XR24" s="667"/>
      <c r="XS24" s="667"/>
      <c r="XT24" s="667"/>
      <c r="XU24" s="667"/>
      <c r="XV24" s="667"/>
      <c r="XW24" s="667"/>
      <c r="XX24" s="667"/>
      <c r="XY24" s="667"/>
      <c r="XZ24" s="667"/>
      <c r="YA24" s="667"/>
      <c r="YB24" s="667"/>
      <c r="YC24" s="667"/>
      <c r="YD24" s="667"/>
      <c r="YE24" s="667"/>
      <c r="YF24" s="667"/>
      <c r="YG24" s="667"/>
      <c r="YH24" s="667"/>
      <c r="YI24" s="667"/>
      <c r="YJ24" s="667"/>
      <c r="YK24" s="667"/>
      <c r="YL24" s="667"/>
      <c r="YM24" s="667"/>
      <c r="YN24" s="667"/>
      <c r="YO24" s="667"/>
      <c r="YP24" s="667"/>
      <c r="YQ24" s="667"/>
      <c r="YR24" s="667"/>
      <c r="YS24" s="667"/>
      <c r="YT24" s="667"/>
      <c r="YU24" s="667"/>
      <c r="YV24" s="667"/>
      <c r="YW24" s="667"/>
      <c r="YX24" s="667"/>
      <c r="YY24" s="667"/>
      <c r="YZ24" s="667"/>
      <c r="ZA24" s="667"/>
      <c r="ZB24" s="667"/>
      <c r="ZC24" s="667"/>
      <c r="ZD24" s="667"/>
      <c r="ZE24" s="667"/>
      <c r="ZF24" s="667"/>
      <c r="ZG24" s="667"/>
      <c r="ZH24" s="667"/>
      <c r="ZI24" s="667"/>
      <c r="ZJ24" s="667"/>
      <c r="ZK24" s="667"/>
      <c r="ZL24" s="667"/>
      <c r="ZM24" s="667"/>
      <c r="ZN24" s="667"/>
      <c r="ZO24" s="667"/>
      <c r="ZP24" s="667"/>
      <c r="ZQ24" s="667"/>
      <c r="ZR24" s="667"/>
      <c r="ZS24" s="667"/>
      <c r="ZT24" s="667"/>
      <c r="ZU24" s="667"/>
      <c r="ZV24" s="667"/>
      <c r="ZW24" s="667"/>
      <c r="ZX24" s="667"/>
      <c r="ZY24" s="667"/>
      <c r="ZZ24" s="667"/>
      <c r="AAA24" s="667"/>
      <c r="AAB24" s="667"/>
      <c r="AAC24" s="667"/>
      <c r="AAD24" s="667"/>
      <c r="AAE24" s="667"/>
      <c r="AAF24" s="667"/>
      <c r="AAG24" s="667"/>
      <c r="AAH24" s="667"/>
      <c r="AAI24" s="667"/>
      <c r="AAJ24" s="667"/>
      <c r="AAK24" s="667"/>
      <c r="AAL24" s="667"/>
      <c r="AAM24" s="667"/>
      <c r="AAN24" s="667"/>
      <c r="AAO24" s="667"/>
      <c r="AAP24" s="667"/>
      <c r="AAQ24" s="667"/>
      <c r="AAR24" s="667"/>
      <c r="AAS24" s="667"/>
      <c r="AAT24" s="667"/>
      <c r="AAU24" s="667"/>
      <c r="AAV24" s="667"/>
      <c r="AAW24" s="667"/>
      <c r="AAX24" s="667"/>
      <c r="AAY24" s="667"/>
      <c r="AAZ24" s="667"/>
      <c r="ABA24" s="667"/>
      <c r="ABB24" s="667"/>
      <c r="ABC24" s="667"/>
      <c r="ABD24" s="667"/>
      <c r="ABE24" s="667"/>
      <c r="ABF24" s="667"/>
      <c r="ABG24" s="667"/>
      <c r="ABH24" s="667"/>
      <c r="ABI24" s="667"/>
      <c r="ABJ24" s="667"/>
      <c r="ABK24" s="667"/>
      <c r="ABL24" s="667"/>
      <c r="ABM24" s="667"/>
      <c r="ABN24" s="667"/>
      <c r="ABO24" s="667"/>
      <c r="ABP24" s="667"/>
      <c r="ABQ24" s="667"/>
      <c r="ABR24" s="667"/>
      <c r="ABS24" s="667"/>
      <c r="ABT24" s="667"/>
      <c r="ABU24" s="667"/>
      <c r="ABV24" s="667"/>
      <c r="ABW24" s="667"/>
      <c r="ABX24" s="667"/>
      <c r="ABY24" s="667"/>
      <c r="ABZ24" s="667"/>
      <c r="ACA24" s="667"/>
      <c r="ACB24" s="667"/>
      <c r="ACC24" s="667"/>
      <c r="ACD24" s="667"/>
      <c r="ACE24" s="667"/>
      <c r="ACF24" s="667"/>
      <c r="ACG24" s="667"/>
      <c r="ACH24" s="667"/>
      <c r="ACI24" s="667"/>
      <c r="ACJ24" s="667"/>
      <c r="ACK24" s="667"/>
      <c r="ACL24" s="667"/>
      <c r="ACM24" s="667"/>
      <c r="ACN24" s="667"/>
      <c r="ACO24" s="667"/>
      <c r="ACP24" s="667"/>
      <c r="ACQ24" s="667"/>
      <c r="ACR24" s="667"/>
      <c r="ACS24" s="667"/>
      <c r="ACT24" s="667"/>
      <c r="ACU24" s="667"/>
      <c r="ACV24" s="667"/>
      <c r="ACW24" s="667"/>
      <c r="ACX24" s="667"/>
      <c r="ACY24" s="667"/>
      <c r="ACZ24" s="667"/>
      <c r="ADA24" s="667"/>
      <c r="ADB24" s="667"/>
      <c r="ADC24" s="667"/>
      <c r="ADD24" s="667"/>
      <c r="ADE24" s="667"/>
      <c r="ADF24" s="667"/>
      <c r="ADG24" s="667"/>
      <c r="ADH24" s="667"/>
      <c r="ADI24" s="667"/>
      <c r="ADJ24" s="667"/>
      <c r="ADK24" s="667"/>
    </row>
    <row r="25" spans="1:16384" ht="30.6" customHeight="1" x14ac:dyDescent="0.25">
      <c r="A25" s="180">
        <f>A24+1</f>
        <v>7</v>
      </c>
      <c r="B25" s="460" t="s">
        <v>287</v>
      </c>
      <c r="C25" s="460"/>
      <c r="D25" s="460"/>
      <c r="E25" s="460"/>
      <c r="F25" s="460"/>
      <c r="G25" s="460"/>
      <c r="H25" s="177"/>
      <c r="I25" s="177"/>
      <c r="J25" s="177"/>
      <c r="K25" s="180"/>
      <c r="L25" s="461"/>
      <c r="M25" s="462"/>
      <c r="N25" s="182">
        <v>300</v>
      </c>
      <c r="O25" s="676"/>
      <c r="P25" s="184" t="s">
        <v>234</v>
      </c>
      <c r="Q25" s="669"/>
      <c r="R25" s="670"/>
      <c r="S25" s="670"/>
      <c r="T25" s="670"/>
      <c r="U25" s="670"/>
      <c r="V25" s="670"/>
      <c r="W25" s="670"/>
      <c r="X25" s="671"/>
      <c r="Y25" s="671"/>
      <c r="Z25" s="671"/>
      <c r="AA25" s="669"/>
      <c r="AB25" s="672"/>
      <c r="AC25" s="672"/>
      <c r="AD25" s="673"/>
      <c r="AE25" s="674"/>
      <c r="AF25" s="675"/>
      <c r="AG25" s="669"/>
      <c r="AH25" s="670"/>
      <c r="AI25" s="670"/>
      <c r="AJ25" s="670"/>
      <c r="AK25" s="670"/>
      <c r="AL25" s="670"/>
      <c r="AM25" s="670"/>
      <c r="AN25" s="671"/>
      <c r="AO25" s="671"/>
      <c r="AP25" s="671"/>
      <c r="AQ25" s="669"/>
      <c r="AR25" s="672"/>
      <c r="AS25" s="672"/>
      <c r="AT25" s="673"/>
      <c r="AU25" s="674"/>
      <c r="AV25" s="675"/>
      <c r="AW25" s="669"/>
      <c r="AX25" s="670"/>
      <c r="AY25" s="670"/>
      <c r="AZ25" s="670"/>
      <c r="BA25" s="670"/>
      <c r="BB25" s="670"/>
      <c r="BC25" s="670"/>
      <c r="BD25" s="671"/>
      <c r="BE25" s="671"/>
      <c r="BF25" s="671"/>
      <c r="BG25" s="669"/>
      <c r="BH25" s="672"/>
      <c r="BI25" s="672"/>
      <c r="BJ25" s="673"/>
      <c r="BK25" s="674"/>
      <c r="BL25" s="675"/>
      <c r="BM25" s="669"/>
      <c r="BN25" s="670"/>
      <c r="BO25" s="670"/>
      <c r="BP25" s="670"/>
      <c r="BQ25" s="670"/>
      <c r="BR25" s="670"/>
      <c r="BS25" s="670"/>
      <c r="BT25" s="671"/>
      <c r="BU25" s="671"/>
      <c r="BV25" s="671"/>
      <c r="BW25" s="669"/>
      <c r="BX25" s="672"/>
      <c r="BY25" s="672"/>
      <c r="BZ25" s="673"/>
      <c r="CA25" s="674"/>
      <c r="CB25" s="675"/>
      <c r="CC25" s="669"/>
      <c r="CD25" s="670"/>
      <c r="CE25" s="670"/>
      <c r="CF25" s="670"/>
      <c r="CG25" s="670"/>
      <c r="CH25" s="670"/>
      <c r="CI25" s="670"/>
      <c r="CJ25" s="671"/>
      <c r="CK25" s="671"/>
      <c r="CL25" s="671"/>
      <c r="CM25" s="669"/>
      <c r="CN25" s="672"/>
      <c r="CO25" s="672"/>
      <c r="CP25" s="673"/>
      <c r="CQ25" s="674"/>
      <c r="CR25" s="675"/>
      <c r="CS25" s="669"/>
      <c r="CT25" s="670"/>
      <c r="CU25" s="670"/>
      <c r="CV25" s="670"/>
      <c r="CW25" s="670"/>
      <c r="CX25" s="670"/>
      <c r="CY25" s="670"/>
      <c r="CZ25" s="671"/>
      <c r="DA25" s="671"/>
      <c r="DB25" s="671"/>
      <c r="DC25" s="669"/>
      <c r="DD25" s="672"/>
      <c r="DE25" s="672"/>
      <c r="DF25" s="673"/>
      <c r="DG25" s="674"/>
      <c r="DH25" s="675"/>
      <c r="DI25" s="669"/>
      <c r="DJ25" s="670"/>
      <c r="DK25" s="670"/>
      <c r="DL25" s="670"/>
      <c r="DM25" s="670"/>
      <c r="DN25" s="670"/>
      <c r="DO25" s="670"/>
      <c r="DP25" s="671"/>
      <c r="DQ25" s="671"/>
      <c r="DR25" s="671"/>
      <c r="DS25" s="669"/>
      <c r="DT25" s="672"/>
      <c r="DU25" s="672"/>
      <c r="DV25" s="673"/>
      <c r="DW25" s="674"/>
      <c r="DX25" s="675"/>
      <c r="DY25" s="669"/>
      <c r="DZ25" s="670"/>
      <c r="EA25" s="670"/>
      <c r="EB25" s="670"/>
      <c r="EC25" s="670"/>
      <c r="ED25" s="670"/>
      <c r="EE25" s="670"/>
      <c r="EF25" s="671"/>
      <c r="EG25" s="671"/>
      <c r="EH25" s="671"/>
      <c r="EI25" s="669"/>
      <c r="EJ25" s="672"/>
      <c r="EK25" s="672"/>
      <c r="EL25" s="673"/>
      <c r="EM25" s="674"/>
      <c r="EN25" s="675"/>
      <c r="EO25" s="669"/>
      <c r="EP25" s="670"/>
      <c r="EQ25" s="670"/>
      <c r="ER25" s="670"/>
      <c r="ES25" s="670"/>
      <c r="ET25" s="670"/>
      <c r="EU25" s="670"/>
      <c r="EV25" s="671"/>
      <c r="EW25" s="671"/>
      <c r="EX25" s="671"/>
      <c r="EY25" s="669"/>
      <c r="EZ25" s="672"/>
      <c r="FA25" s="672"/>
      <c r="FB25" s="673"/>
      <c r="FC25" s="674"/>
      <c r="FD25" s="675"/>
      <c r="FE25" s="669"/>
      <c r="FF25" s="670"/>
      <c r="FG25" s="670"/>
      <c r="FH25" s="670"/>
      <c r="FI25" s="670"/>
      <c r="FJ25" s="670"/>
      <c r="FK25" s="670"/>
      <c r="FL25" s="671"/>
      <c r="FM25" s="671"/>
      <c r="FN25" s="671"/>
      <c r="FO25" s="669"/>
      <c r="FP25" s="672"/>
      <c r="FQ25" s="672"/>
      <c r="FR25" s="673"/>
      <c r="FS25" s="674"/>
      <c r="FT25" s="675"/>
      <c r="FU25" s="669"/>
      <c r="FV25" s="670"/>
      <c r="FW25" s="670"/>
      <c r="FX25" s="670"/>
      <c r="FY25" s="670"/>
      <c r="FZ25" s="670"/>
      <c r="GA25" s="670"/>
      <c r="GB25" s="671"/>
      <c r="GC25" s="671"/>
      <c r="GD25" s="671"/>
      <c r="GE25" s="669"/>
      <c r="GF25" s="672"/>
      <c r="GG25" s="672"/>
      <c r="GH25" s="673"/>
      <c r="GI25" s="674"/>
      <c r="GJ25" s="675"/>
      <c r="GK25" s="669"/>
      <c r="GL25" s="670"/>
      <c r="GM25" s="670"/>
      <c r="GN25" s="670"/>
      <c r="GO25" s="670"/>
      <c r="GP25" s="670"/>
      <c r="GQ25" s="670"/>
      <c r="GR25" s="671"/>
      <c r="GS25" s="671"/>
      <c r="GT25" s="671"/>
      <c r="GU25" s="669"/>
      <c r="GV25" s="672"/>
      <c r="GW25" s="672"/>
      <c r="GX25" s="673"/>
      <c r="GY25" s="674"/>
      <c r="GZ25" s="675"/>
      <c r="HA25" s="669"/>
      <c r="HB25" s="670"/>
      <c r="HC25" s="670"/>
      <c r="HD25" s="670"/>
      <c r="HE25" s="670"/>
      <c r="HF25" s="670"/>
      <c r="HG25" s="670"/>
      <c r="HH25" s="671"/>
      <c r="HI25" s="671"/>
      <c r="HJ25" s="671"/>
      <c r="HK25" s="669"/>
      <c r="HL25" s="672"/>
      <c r="HM25" s="672"/>
      <c r="HN25" s="673"/>
      <c r="HO25" s="674"/>
      <c r="HP25" s="675"/>
      <c r="HQ25" s="669"/>
      <c r="HR25" s="670"/>
      <c r="HS25" s="670"/>
      <c r="HT25" s="670"/>
      <c r="HU25" s="670"/>
      <c r="HV25" s="670"/>
      <c r="HW25" s="670"/>
      <c r="HX25" s="671"/>
      <c r="HY25" s="671"/>
      <c r="HZ25" s="671"/>
      <c r="IA25" s="669"/>
      <c r="IB25" s="672"/>
      <c r="IC25" s="672"/>
      <c r="ID25" s="673"/>
      <c r="IE25" s="674"/>
      <c r="IF25" s="675"/>
      <c r="IG25" s="669"/>
      <c r="IH25" s="670"/>
      <c r="II25" s="670"/>
      <c r="IJ25" s="670"/>
      <c r="IK25" s="670"/>
      <c r="IL25" s="670"/>
      <c r="IM25" s="670"/>
      <c r="IN25" s="671"/>
      <c r="IO25" s="671"/>
      <c r="IP25" s="671"/>
      <c r="IQ25" s="669"/>
      <c r="IR25" s="672"/>
      <c r="IS25" s="672"/>
      <c r="IT25" s="673"/>
      <c r="IU25" s="674"/>
      <c r="IV25" s="675"/>
      <c r="IW25" s="669"/>
      <c r="IX25" s="670"/>
      <c r="IY25" s="670"/>
      <c r="IZ25" s="670"/>
      <c r="JA25" s="670"/>
      <c r="JB25" s="670"/>
      <c r="JC25" s="670"/>
      <c r="JD25" s="671"/>
      <c r="JE25" s="671"/>
      <c r="JF25" s="671"/>
      <c r="JG25" s="669"/>
      <c r="JH25" s="672"/>
      <c r="JI25" s="672"/>
      <c r="JJ25" s="673"/>
      <c r="JK25" s="674"/>
      <c r="JL25" s="675"/>
      <c r="JM25" s="669"/>
      <c r="JN25" s="670"/>
      <c r="JO25" s="670"/>
      <c r="JP25" s="670"/>
      <c r="JQ25" s="670"/>
      <c r="JR25" s="670"/>
      <c r="JS25" s="670"/>
      <c r="JT25" s="671"/>
      <c r="JU25" s="671"/>
      <c r="JV25" s="671"/>
      <c r="JW25" s="669"/>
      <c r="JX25" s="672"/>
      <c r="JY25" s="672"/>
      <c r="JZ25" s="673"/>
      <c r="KA25" s="674"/>
      <c r="KB25" s="675"/>
      <c r="KC25" s="669"/>
      <c r="KD25" s="670"/>
      <c r="KE25" s="670"/>
      <c r="KF25" s="670"/>
      <c r="KG25" s="670"/>
      <c r="KH25" s="670"/>
      <c r="KI25" s="670"/>
      <c r="KJ25" s="671"/>
      <c r="KK25" s="671"/>
      <c r="KL25" s="671"/>
      <c r="KM25" s="669"/>
      <c r="KN25" s="672"/>
      <c r="KO25" s="672"/>
      <c r="KP25" s="673"/>
      <c r="KQ25" s="674"/>
      <c r="KR25" s="675"/>
      <c r="KS25" s="669"/>
      <c r="KT25" s="670"/>
      <c r="KU25" s="670"/>
      <c r="KV25" s="670"/>
      <c r="KW25" s="670"/>
      <c r="KX25" s="670"/>
      <c r="KY25" s="670"/>
      <c r="KZ25" s="671"/>
      <c r="LA25" s="671"/>
      <c r="LB25" s="671"/>
      <c r="LC25" s="669"/>
      <c r="LD25" s="672"/>
      <c r="LE25" s="672"/>
      <c r="LF25" s="673"/>
      <c r="LG25" s="674"/>
      <c r="LH25" s="675"/>
      <c r="LI25" s="669"/>
      <c r="LJ25" s="670"/>
      <c r="LK25" s="670"/>
      <c r="LL25" s="670"/>
      <c r="LM25" s="670"/>
      <c r="LN25" s="670"/>
      <c r="LO25" s="670"/>
      <c r="LP25" s="671"/>
      <c r="LQ25" s="671"/>
      <c r="LR25" s="671"/>
      <c r="LS25" s="669"/>
      <c r="LT25" s="672"/>
      <c r="LU25" s="672"/>
      <c r="LV25" s="673"/>
      <c r="LW25" s="674"/>
      <c r="LX25" s="675"/>
      <c r="LY25" s="669"/>
      <c r="LZ25" s="670"/>
      <c r="MA25" s="670"/>
      <c r="MB25" s="670"/>
      <c r="MC25" s="670"/>
      <c r="MD25" s="670"/>
      <c r="ME25" s="670"/>
      <c r="MF25" s="671"/>
      <c r="MG25" s="671"/>
      <c r="MH25" s="671"/>
      <c r="MI25" s="669"/>
      <c r="MJ25" s="672"/>
      <c r="MK25" s="672"/>
      <c r="ML25" s="673"/>
      <c r="MM25" s="674"/>
      <c r="MN25" s="675"/>
      <c r="MO25" s="669"/>
      <c r="MP25" s="670"/>
      <c r="MQ25" s="670"/>
      <c r="MR25" s="670"/>
      <c r="MS25" s="670"/>
      <c r="MT25" s="670"/>
      <c r="MU25" s="670"/>
      <c r="MV25" s="671"/>
      <c r="MW25" s="671"/>
      <c r="MX25" s="671"/>
      <c r="MY25" s="669"/>
      <c r="MZ25" s="672"/>
      <c r="NA25" s="672"/>
      <c r="NB25" s="673"/>
      <c r="NC25" s="674"/>
      <c r="ND25" s="675"/>
      <c r="NE25" s="669"/>
      <c r="NF25" s="670"/>
      <c r="NG25" s="670"/>
      <c r="NH25" s="670"/>
      <c r="NI25" s="670"/>
      <c r="NJ25" s="670"/>
      <c r="NK25" s="670"/>
      <c r="NL25" s="671"/>
      <c r="NM25" s="671"/>
      <c r="NN25" s="671"/>
      <c r="NO25" s="669"/>
      <c r="NP25" s="672"/>
      <c r="NQ25" s="672"/>
      <c r="NR25" s="673"/>
      <c r="NS25" s="674"/>
      <c r="NT25" s="675"/>
      <c r="NU25" s="669"/>
      <c r="NV25" s="670"/>
      <c r="NW25" s="670"/>
      <c r="NX25" s="670"/>
      <c r="NY25" s="670"/>
      <c r="NZ25" s="670"/>
      <c r="OA25" s="670"/>
      <c r="OB25" s="671"/>
      <c r="OC25" s="671"/>
      <c r="OD25" s="671"/>
      <c r="OE25" s="669"/>
      <c r="OF25" s="672"/>
      <c r="OG25" s="672"/>
      <c r="OH25" s="673"/>
      <c r="OI25" s="674"/>
      <c r="OJ25" s="675"/>
      <c r="OK25" s="669"/>
      <c r="OL25" s="670"/>
      <c r="OM25" s="670"/>
      <c r="ON25" s="670"/>
      <c r="OO25" s="670"/>
      <c r="OP25" s="670"/>
      <c r="OQ25" s="670"/>
      <c r="OR25" s="671"/>
      <c r="OS25" s="671"/>
      <c r="OT25" s="671"/>
      <c r="OU25" s="669"/>
      <c r="OV25" s="672"/>
      <c r="OW25" s="672"/>
      <c r="OX25" s="673"/>
      <c r="OY25" s="674"/>
      <c r="OZ25" s="675"/>
      <c r="PA25" s="669"/>
      <c r="PB25" s="670"/>
      <c r="PC25" s="670"/>
      <c r="PD25" s="670"/>
      <c r="PE25" s="670"/>
      <c r="PF25" s="670"/>
      <c r="PG25" s="670"/>
      <c r="PH25" s="671"/>
      <c r="PI25" s="671"/>
      <c r="PJ25" s="671"/>
      <c r="PK25" s="669"/>
      <c r="PL25" s="672"/>
      <c r="PM25" s="672"/>
      <c r="PN25" s="673"/>
      <c r="PO25" s="674"/>
      <c r="PP25" s="675"/>
      <c r="PQ25" s="669"/>
      <c r="PR25" s="670"/>
      <c r="PS25" s="670"/>
      <c r="PT25" s="670"/>
      <c r="PU25" s="670"/>
      <c r="PV25" s="670"/>
      <c r="PW25" s="670"/>
      <c r="PX25" s="671"/>
      <c r="PY25" s="671"/>
      <c r="PZ25" s="671"/>
      <c r="QA25" s="669"/>
      <c r="QB25" s="672"/>
      <c r="QC25" s="672"/>
      <c r="QD25" s="673"/>
      <c r="QE25" s="674"/>
      <c r="QF25" s="675"/>
      <c r="QG25" s="669"/>
      <c r="QH25" s="670"/>
      <c r="QI25" s="670"/>
      <c r="QJ25" s="670"/>
      <c r="QK25" s="670"/>
      <c r="QL25" s="670"/>
      <c r="QM25" s="670"/>
      <c r="QN25" s="671"/>
      <c r="QO25" s="671"/>
      <c r="QP25" s="671"/>
      <c r="QQ25" s="669"/>
      <c r="QR25" s="672"/>
      <c r="QS25" s="672"/>
      <c r="QT25" s="673"/>
      <c r="QU25" s="674"/>
      <c r="QV25" s="675"/>
      <c r="QW25" s="669"/>
      <c r="QX25" s="670"/>
      <c r="QY25" s="670"/>
      <c r="QZ25" s="670"/>
      <c r="RA25" s="670"/>
      <c r="RB25" s="670"/>
      <c r="RC25" s="670"/>
      <c r="RD25" s="671"/>
      <c r="RE25" s="671"/>
      <c r="RF25" s="671"/>
      <c r="RG25" s="669"/>
      <c r="RH25" s="672"/>
      <c r="RI25" s="672"/>
      <c r="RJ25" s="673"/>
      <c r="RK25" s="674"/>
      <c r="RL25" s="675"/>
      <c r="RM25" s="669"/>
      <c r="RN25" s="670"/>
      <c r="RO25" s="670"/>
      <c r="RP25" s="670"/>
      <c r="RQ25" s="670"/>
      <c r="RR25" s="670"/>
      <c r="RS25" s="670"/>
      <c r="RT25" s="671"/>
      <c r="RU25" s="671"/>
      <c r="RV25" s="671"/>
      <c r="RW25" s="669"/>
      <c r="RX25" s="672"/>
      <c r="RY25" s="672"/>
      <c r="RZ25" s="673"/>
      <c r="SA25" s="674"/>
      <c r="SB25" s="675"/>
      <c r="SC25" s="669"/>
      <c r="SD25" s="670"/>
      <c r="SE25" s="670"/>
      <c r="SF25" s="670"/>
      <c r="SG25" s="670"/>
      <c r="SH25" s="670"/>
      <c r="SI25" s="670"/>
      <c r="SJ25" s="671"/>
      <c r="SK25" s="671"/>
      <c r="SL25" s="671"/>
      <c r="SM25" s="669"/>
      <c r="SN25" s="672"/>
      <c r="SO25" s="672"/>
      <c r="SP25" s="673"/>
      <c r="SQ25" s="674"/>
      <c r="SR25" s="675"/>
      <c r="SS25" s="669"/>
      <c r="ST25" s="670"/>
      <c r="SU25" s="670"/>
      <c r="SV25" s="670"/>
      <c r="SW25" s="670"/>
      <c r="SX25" s="670"/>
      <c r="SY25" s="670"/>
      <c r="SZ25" s="671"/>
      <c r="TA25" s="671"/>
      <c r="TB25" s="671"/>
      <c r="TC25" s="669"/>
      <c r="TD25" s="672"/>
      <c r="TE25" s="672"/>
      <c r="TF25" s="673"/>
      <c r="TG25" s="674"/>
      <c r="TH25" s="675"/>
      <c r="TI25" s="669"/>
      <c r="TJ25" s="670"/>
      <c r="TK25" s="670"/>
      <c r="TL25" s="670"/>
      <c r="TM25" s="670"/>
      <c r="TN25" s="670"/>
      <c r="TO25" s="670"/>
      <c r="TP25" s="671"/>
      <c r="TQ25" s="671"/>
      <c r="TR25" s="671"/>
      <c r="TS25" s="669"/>
      <c r="TT25" s="672"/>
      <c r="TU25" s="672"/>
      <c r="TV25" s="673"/>
      <c r="TW25" s="674"/>
      <c r="TX25" s="675"/>
      <c r="TY25" s="669"/>
      <c r="TZ25" s="670"/>
      <c r="UA25" s="670"/>
      <c r="UB25" s="670"/>
      <c r="UC25" s="670"/>
      <c r="UD25" s="670"/>
      <c r="UE25" s="670"/>
      <c r="UF25" s="671"/>
      <c r="UG25" s="671"/>
      <c r="UH25" s="671"/>
      <c r="UI25" s="669"/>
      <c r="UJ25" s="672"/>
      <c r="UK25" s="672"/>
      <c r="UL25" s="673"/>
      <c r="UM25" s="674"/>
      <c r="UN25" s="675"/>
      <c r="UO25" s="669"/>
      <c r="UP25" s="670"/>
      <c r="UQ25" s="670"/>
      <c r="UR25" s="670"/>
      <c r="US25" s="670"/>
      <c r="UT25" s="670"/>
      <c r="UU25" s="670"/>
      <c r="UV25" s="671"/>
      <c r="UW25" s="671"/>
      <c r="UX25" s="671"/>
      <c r="UY25" s="669"/>
      <c r="UZ25" s="672"/>
      <c r="VA25" s="672"/>
      <c r="VB25" s="673"/>
      <c r="VC25" s="674"/>
      <c r="VD25" s="675"/>
      <c r="VE25" s="669"/>
      <c r="VF25" s="670"/>
      <c r="VG25" s="670"/>
      <c r="VH25" s="670"/>
      <c r="VI25" s="670"/>
      <c r="VJ25" s="670"/>
      <c r="VK25" s="670"/>
      <c r="VL25" s="671"/>
      <c r="VM25" s="671"/>
      <c r="VN25" s="671"/>
      <c r="VO25" s="669"/>
      <c r="VP25" s="672"/>
      <c r="VQ25" s="672"/>
      <c r="VR25" s="673"/>
      <c r="VS25" s="674"/>
      <c r="VT25" s="675"/>
      <c r="VU25" s="669"/>
      <c r="VV25" s="670"/>
      <c r="VW25" s="670"/>
      <c r="VX25" s="670"/>
      <c r="VY25" s="670"/>
      <c r="VZ25" s="670"/>
      <c r="WA25" s="670"/>
      <c r="WB25" s="671"/>
      <c r="WC25" s="671"/>
      <c r="WD25" s="671"/>
      <c r="WE25" s="669"/>
      <c r="WF25" s="672"/>
      <c r="WG25" s="672"/>
      <c r="WH25" s="673"/>
      <c r="WI25" s="674"/>
      <c r="WJ25" s="675"/>
      <c r="WK25" s="669"/>
      <c r="WL25" s="670"/>
      <c r="WM25" s="670"/>
      <c r="WN25" s="670"/>
      <c r="WO25" s="670"/>
      <c r="WP25" s="670"/>
      <c r="WQ25" s="670"/>
      <c r="WR25" s="671"/>
      <c r="WS25" s="671"/>
      <c r="WT25" s="671"/>
      <c r="WU25" s="669"/>
      <c r="WV25" s="672"/>
      <c r="WW25" s="672"/>
      <c r="WX25" s="673"/>
      <c r="WY25" s="674"/>
      <c r="WZ25" s="675"/>
      <c r="XA25" s="669"/>
      <c r="XB25" s="670"/>
      <c r="XC25" s="670"/>
      <c r="XD25" s="670"/>
      <c r="XE25" s="670"/>
      <c r="XF25" s="670"/>
      <c r="XG25" s="670"/>
      <c r="XH25" s="671"/>
      <c r="XI25" s="671"/>
      <c r="XJ25" s="671"/>
      <c r="XK25" s="669"/>
      <c r="XL25" s="672"/>
      <c r="XM25" s="672"/>
      <c r="XN25" s="673"/>
      <c r="XO25" s="674"/>
      <c r="XP25" s="675"/>
      <c r="XQ25" s="669"/>
      <c r="XR25" s="670"/>
      <c r="XS25" s="670"/>
      <c r="XT25" s="670"/>
      <c r="XU25" s="670"/>
      <c r="XV25" s="670"/>
      <c r="XW25" s="670"/>
      <c r="XX25" s="671"/>
      <c r="XY25" s="671"/>
      <c r="XZ25" s="671"/>
      <c r="YA25" s="669"/>
      <c r="YB25" s="672"/>
      <c r="YC25" s="672"/>
      <c r="YD25" s="673"/>
      <c r="YE25" s="674"/>
      <c r="YF25" s="675"/>
      <c r="YG25" s="669"/>
      <c r="YH25" s="670"/>
      <c r="YI25" s="670"/>
      <c r="YJ25" s="670"/>
      <c r="YK25" s="670"/>
      <c r="YL25" s="670"/>
      <c r="YM25" s="670"/>
      <c r="YN25" s="671"/>
      <c r="YO25" s="671"/>
      <c r="YP25" s="671"/>
      <c r="YQ25" s="669"/>
      <c r="YR25" s="672"/>
      <c r="YS25" s="672"/>
      <c r="YT25" s="673"/>
      <c r="YU25" s="674"/>
      <c r="YV25" s="675"/>
      <c r="YW25" s="669"/>
      <c r="YX25" s="670"/>
      <c r="YY25" s="670"/>
      <c r="YZ25" s="670"/>
      <c r="ZA25" s="670"/>
      <c r="ZB25" s="670"/>
      <c r="ZC25" s="670"/>
      <c r="ZD25" s="671"/>
      <c r="ZE25" s="671"/>
      <c r="ZF25" s="671"/>
      <c r="ZG25" s="669"/>
      <c r="ZH25" s="672"/>
      <c r="ZI25" s="672"/>
      <c r="ZJ25" s="673"/>
      <c r="ZK25" s="674"/>
      <c r="ZL25" s="675"/>
      <c r="ZM25" s="669"/>
      <c r="ZN25" s="670"/>
      <c r="ZO25" s="670"/>
      <c r="ZP25" s="670"/>
      <c r="ZQ25" s="670"/>
      <c r="ZR25" s="670"/>
      <c r="ZS25" s="670"/>
      <c r="ZT25" s="671"/>
      <c r="ZU25" s="671"/>
      <c r="ZV25" s="671"/>
      <c r="ZW25" s="669"/>
      <c r="ZX25" s="672"/>
      <c r="ZY25" s="672"/>
      <c r="ZZ25" s="673"/>
      <c r="AAA25" s="674"/>
      <c r="AAB25" s="675"/>
      <c r="AAC25" s="669"/>
      <c r="AAD25" s="670"/>
      <c r="AAE25" s="670"/>
      <c r="AAF25" s="670"/>
      <c r="AAG25" s="670"/>
      <c r="AAH25" s="670"/>
      <c r="AAI25" s="670"/>
      <c r="AAJ25" s="671"/>
      <c r="AAK25" s="671"/>
      <c r="AAL25" s="671"/>
      <c r="AAM25" s="669"/>
      <c r="AAN25" s="672"/>
      <c r="AAO25" s="672"/>
      <c r="AAP25" s="673"/>
      <c r="AAQ25" s="674"/>
      <c r="AAR25" s="675"/>
      <c r="AAS25" s="669"/>
      <c r="AAT25" s="670"/>
      <c r="AAU25" s="670"/>
      <c r="AAV25" s="670"/>
      <c r="AAW25" s="670"/>
      <c r="AAX25" s="670"/>
      <c r="AAY25" s="670"/>
      <c r="AAZ25" s="671"/>
      <c r="ABA25" s="671"/>
      <c r="ABB25" s="671"/>
      <c r="ABC25" s="669"/>
      <c r="ABD25" s="672"/>
      <c r="ABE25" s="672"/>
      <c r="ABF25" s="673"/>
      <c r="ABG25" s="674"/>
      <c r="ABH25" s="675"/>
      <c r="ABI25" s="669"/>
      <c r="ABJ25" s="670"/>
      <c r="ABK25" s="670"/>
      <c r="ABL25" s="670"/>
      <c r="ABM25" s="670"/>
      <c r="ABN25" s="670"/>
      <c r="ABO25" s="670"/>
      <c r="ABP25" s="671"/>
      <c r="ABQ25" s="671"/>
      <c r="ABR25" s="671"/>
      <c r="ABS25" s="669"/>
      <c r="ABT25" s="672"/>
      <c r="ABU25" s="672"/>
      <c r="ABV25" s="673"/>
      <c r="ABW25" s="674"/>
      <c r="ABX25" s="675"/>
      <c r="ABY25" s="669"/>
      <c r="ABZ25" s="670"/>
      <c r="ACA25" s="670"/>
      <c r="ACB25" s="670"/>
      <c r="ACC25" s="670"/>
      <c r="ACD25" s="670"/>
      <c r="ACE25" s="670"/>
      <c r="ACF25" s="671"/>
      <c r="ACG25" s="671"/>
      <c r="ACH25" s="671"/>
      <c r="ACI25" s="669"/>
      <c r="ACJ25" s="672"/>
      <c r="ACK25" s="672"/>
      <c r="ACL25" s="673"/>
      <c r="ACM25" s="674"/>
      <c r="ACN25" s="675"/>
      <c r="ACO25" s="669"/>
      <c r="ACP25" s="670"/>
      <c r="ACQ25" s="670"/>
      <c r="ACR25" s="670"/>
      <c r="ACS25" s="670"/>
      <c r="ACT25" s="670"/>
      <c r="ACU25" s="670"/>
      <c r="ACV25" s="671"/>
      <c r="ACW25" s="671"/>
      <c r="ACX25" s="671"/>
      <c r="ACY25" s="669"/>
      <c r="ACZ25" s="672"/>
      <c r="ADA25" s="672"/>
      <c r="ADB25" s="673"/>
      <c r="ADC25" s="674"/>
      <c r="ADD25" s="675"/>
      <c r="ADE25" s="669"/>
      <c r="ADF25" s="670"/>
      <c r="ADG25" s="670"/>
      <c r="ADH25" s="670"/>
      <c r="ADI25" s="670"/>
      <c r="ADJ25" s="670"/>
      <c r="ADK25" s="670"/>
      <c r="ADL25" s="666"/>
      <c r="ADM25" s="177"/>
      <c r="ADN25" s="177"/>
      <c r="ADO25" s="180"/>
      <c r="ADP25" s="461"/>
      <c r="ADQ25" s="462"/>
      <c r="ADR25" s="182"/>
      <c r="ADS25" s="7"/>
      <c r="ADT25" s="184" t="s">
        <v>234</v>
      </c>
      <c r="ADU25" s="180">
        <f t="shared" ref="ADU25" si="1">ADU23+1</f>
        <v>1</v>
      </c>
      <c r="ADV25" s="460" t="s">
        <v>235</v>
      </c>
      <c r="ADW25" s="460"/>
      <c r="ADX25" s="460"/>
      <c r="ADY25" s="460"/>
      <c r="ADZ25" s="460"/>
      <c r="AEA25" s="460"/>
      <c r="AEB25" s="177"/>
      <c r="AEC25" s="177"/>
      <c r="AED25" s="177"/>
      <c r="AEE25" s="180"/>
      <c r="AEF25" s="461"/>
      <c r="AEG25" s="462"/>
      <c r="AEH25" s="182"/>
      <c r="AEI25" s="7"/>
      <c r="AEJ25" s="184" t="s">
        <v>234</v>
      </c>
      <c r="AEK25" s="180">
        <f t="shared" ref="AEK25" si="2">AEK23+1</f>
        <v>1</v>
      </c>
      <c r="AEL25" s="460" t="s">
        <v>235</v>
      </c>
      <c r="AEM25" s="460"/>
      <c r="AEN25" s="460"/>
      <c r="AEO25" s="460"/>
      <c r="AEP25" s="460"/>
      <c r="AEQ25" s="460"/>
      <c r="AER25" s="177"/>
      <c r="AES25" s="177"/>
      <c r="AET25" s="177"/>
      <c r="AEU25" s="180"/>
      <c r="AEV25" s="461"/>
      <c r="AEW25" s="462"/>
      <c r="AEX25" s="182"/>
      <c r="AEY25" s="7"/>
      <c r="AEZ25" s="184" t="s">
        <v>234</v>
      </c>
      <c r="AFA25" s="180">
        <f t="shared" ref="AFA25" si="3">AFA23+1</f>
        <v>1</v>
      </c>
      <c r="AFB25" s="460" t="s">
        <v>235</v>
      </c>
      <c r="AFC25" s="460"/>
      <c r="AFD25" s="460"/>
      <c r="AFE25" s="460"/>
      <c r="AFF25" s="460"/>
      <c r="AFG25" s="460"/>
      <c r="AFH25" s="177"/>
      <c r="AFI25" s="177"/>
      <c r="AFJ25" s="177"/>
      <c r="AFK25" s="180"/>
      <c r="AFL25" s="461"/>
      <c r="AFM25" s="462"/>
      <c r="AFN25" s="182"/>
      <c r="AFO25" s="7"/>
      <c r="AFP25" s="184" t="s">
        <v>234</v>
      </c>
      <c r="AFQ25" s="180">
        <f t="shared" ref="AFQ25" si="4">AFQ23+1</f>
        <v>1</v>
      </c>
      <c r="AFR25" s="460" t="s">
        <v>235</v>
      </c>
      <c r="AFS25" s="460"/>
      <c r="AFT25" s="460"/>
      <c r="AFU25" s="460"/>
      <c r="AFV25" s="460"/>
      <c r="AFW25" s="460"/>
      <c r="AFX25" s="177"/>
      <c r="AFY25" s="177"/>
      <c r="AFZ25" s="177"/>
      <c r="AGA25" s="180"/>
      <c r="AGB25" s="461"/>
      <c r="AGC25" s="462"/>
      <c r="AGD25" s="182"/>
      <c r="AGE25" s="7"/>
      <c r="AGF25" s="184" t="s">
        <v>234</v>
      </c>
      <c r="AGG25" s="180">
        <f t="shared" ref="AGG25" si="5">AGG23+1</f>
        <v>1</v>
      </c>
      <c r="AGH25" s="460" t="s">
        <v>235</v>
      </c>
      <c r="AGI25" s="460"/>
      <c r="AGJ25" s="460"/>
      <c r="AGK25" s="460"/>
      <c r="AGL25" s="460"/>
      <c r="AGM25" s="460"/>
      <c r="AGN25" s="177"/>
      <c r="AGO25" s="177"/>
      <c r="AGP25" s="177"/>
      <c r="AGQ25" s="180"/>
      <c r="AGR25" s="461"/>
      <c r="AGS25" s="462"/>
      <c r="AGT25" s="182"/>
      <c r="AGU25" s="7"/>
      <c r="AGV25" s="184" t="s">
        <v>234</v>
      </c>
      <c r="AGW25" s="180">
        <f t="shared" ref="AGW25" si="6">AGW23+1</f>
        <v>1</v>
      </c>
      <c r="AGX25" s="460" t="s">
        <v>235</v>
      </c>
      <c r="AGY25" s="460"/>
      <c r="AGZ25" s="460"/>
      <c r="AHA25" s="460"/>
      <c r="AHB25" s="460"/>
      <c r="AHC25" s="460"/>
      <c r="AHD25" s="177"/>
      <c r="AHE25" s="177"/>
      <c r="AHF25" s="177"/>
      <c r="AHG25" s="180"/>
      <c r="AHH25" s="461"/>
      <c r="AHI25" s="462"/>
      <c r="AHJ25" s="182"/>
      <c r="AHK25" s="7"/>
      <c r="AHL25" s="184" t="s">
        <v>234</v>
      </c>
      <c r="AHM25" s="180">
        <f t="shared" ref="AHM25" si="7">AHM23+1</f>
        <v>1</v>
      </c>
      <c r="AHN25" s="460" t="s">
        <v>235</v>
      </c>
      <c r="AHO25" s="460"/>
      <c r="AHP25" s="460"/>
      <c r="AHQ25" s="460"/>
      <c r="AHR25" s="460"/>
      <c r="AHS25" s="460"/>
      <c r="AHT25" s="177"/>
      <c r="AHU25" s="177"/>
      <c r="AHV25" s="177"/>
      <c r="AHW25" s="180"/>
      <c r="AHX25" s="461"/>
      <c r="AHY25" s="462"/>
      <c r="AHZ25" s="182"/>
      <c r="AIA25" s="7"/>
      <c r="AIB25" s="184" t="s">
        <v>234</v>
      </c>
      <c r="AIC25" s="180">
        <f t="shared" ref="AIC25" si="8">AIC23+1</f>
        <v>1</v>
      </c>
      <c r="AID25" s="460" t="s">
        <v>235</v>
      </c>
      <c r="AIE25" s="460"/>
      <c r="AIF25" s="460"/>
      <c r="AIG25" s="460"/>
      <c r="AIH25" s="460"/>
      <c r="AII25" s="460"/>
      <c r="AIJ25" s="177"/>
      <c r="AIK25" s="177"/>
      <c r="AIL25" s="177"/>
      <c r="AIM25" s="180"/>
      <c r="AIN25" s="461"/>
      <c r="AIO25" s="462"/>
      <c r="AIP25" s="182"/>
      <c r="AIQ25" s="7"/>
      <c r="AIR25" s="184" t="s">
        <v>234</v>
      </c>
      <c r="AIS25" s="180">
        <f t="shared" ref="AIS25" si="9">AIS23+1</f>
        <v>1</v>
      </c>
      <c r="AIT25" s="460" t="s">
        <v>235</v>
      </c>
      <c r="AIU25" s="460"/>
      <c r="AIV25" s="460"/>
      <c r="AIW25" s="460"/>
      <c r="AIX25" s="460"/>
      <c r="AIY25" s="460"/>
      <c r="AIZ25" s="177"/>
      <c r="AJA25" s="177"/>
      <c r="AJB25" s="177"/>
      <c r="AJC25" s="180"/>
      <c r="AJD25" s="461"/>
      <c r="AJE25" s="462"/>
      <c r="AJF25" s="182"/>
      <c r="AJG25" s="7"/>
      <c r="AJH25" s="184" t="s">
        <v>234</v>
      </c>
      <c r="AJI25" s="180">
        <f t="shared" ref="AJI25" si="10">AJI23+1</f>
        <v>1</v>
      </c>
      <c r="AJJ25" s="460" t="s">
        <v>235</v>
      </c>
      <c r="AJK25" s="460"/>
      <c r="AJL25" s="460"/>
      <c r="AJM25" s="460"/>
      <c r="AJN25" s="460"/>
      <c r="AJO25" s="460"/>
      <c r="AJP25" s="177"/>
      <c r="AJQ25" s="177"/>
      <c r="AJR25" s="177"/>
      <c r="AJS25" s="180"/>
      <c r="AJT25" s="461"/>
      <c r="AJU25" s="462"/>
      <c r="AJV25" s="182"/>
      <c r="AJW25" s="7"/>
      <c r="AJX25" s="184" t="s">
        <v>234</v>
      </c>
      <c r="AJY25" s="180">
        <f t="shared" ref="AJY25" si="11">AJY23+1</f>
        <v>1</v>
      </c>
      <c r="AJZ25" s="460" t="s">
        <v>235</v>
      </c>
      <c r="AKA25" s="460"/>
      <c r="AKB25" s="460"/>
      <c r="AKC25" s="460"/>
      <c r="AKD25" s="460"/>
      <c r="AKE25" s="460"/>
      <c r="AKF25" s="177"/>
      <c r="AKG25" s="177"/>
      <c r="AKH25" s="177"/>
      <c r="AKI25" s="180"/>
      <c r="AKJ25" s="461"/>
      <c r="AKK25" s="462"/>
      <c r="AKL25" s="182"/>
      <c r="AKM25" s="7"/>
      <c r="AKN25" s="184" t="s">
        <v>234</v>
      </c>
      <c r="AKO25" s="180">
        <f t="shared" ref="AKO25" si="12">AKO23+1</f>
        <v>1</v>
      </c>
      <c r="AKP25" s="460" t="s">
        <v>235</v>
      </c>
      <c r="AKQ25" s="460"/>
      <c r="AKR25" s="460"/>
      <c r="AKS25" s="460"/>
      <c r="AKT25" s="460"/>
      <c r="AKU25" s="460"/>
      <c r="AKV25" s="177"/>
      <c r="AKW25" s="177"/>
      <c r="AKX25" s="177"/>
      <c r="AKY25" s="180"/>
      <c r="AKZ25" s="461"/>
      <c r="ALA25" s="462"/>
      <c r="ALB25" s="182"/>
      <c r="ALC25" s="7"/>
      <c r="ALD25" s="184" t="s">
        <v>234</v>
      </c>
      <c r="ALE25" s="180">
        <f t="shared" ref="ALE25" si="13">ALE23+1</f>
        <v>1</v>
      </c>
      <c r="ALF25" s="460" t="s">
        <v>235</v>
      </c>
      <c r="ALG25" s="460"/>
      <c r="ALH25" s="460"/>
      <c r="ALI25" s="460"/>
      <c r="ALJ25" s="460"/>
      <c r="ALK25" s="460"/>
      <c r="ALL25" s="177"/>
      <c r="ALM25" s="177"/>
      <c r="ALN25" s="177"/>
      <c r="ALO25" s="180"/>
      <c r="ALP25" s="461"/>
      <c r="ALQ25" s="462"/>
      <c r="ALR25" s="182"/>
      <c r="ALS25" s="7"/>
      <c r="ALT25" s="184" t="s">
        <v>234</v>
      </c>
      <c r="ALU25" s="180">
        <f t="shared" ref="ALU25" si="14">ALU23+1</f>
        <v>1</v>
      </c>
      <c r="ALV25" s="460" t="s">
        <v>235</v>
      </c>
      <c r="ALW25" s="460"/>
      <c r="ALX25" s="460"/>
      <c r="ALY25" s="460"/>
      <c r="ALZ25" s="460"/>
      <c r="AMA25" s="460"/>
      <c r="AMB25" s="177"/>
      <c r="AMC25" s="177"/>
      <c r="AMD25" s="177"/>
      <c r="AME25" s="180"/>
      <c r="AMF25" s="461"/>
      <c r="AMG25" s="462"/>
      <c r="AMH25" s="182"/>
      <c r="AMI25" s="7"/>
      <c r="AMJ25" s="184" t="s">
        <v>234</v>
      </c>
      <c r="AMK25" s="180">
        <f t="shared" ref="AMK25" si="15">AMK23+1</f>
        <v>1</v>
      </c>
      <c r="AML25" s="460" t="s">
        <v>235</v>
      </c>
      <c r="AMM25" s="460"/>
      <c r="AMN25" s="460"/>
      <c r="AMO25" s="460"/>
      <c r="AMP25" s="460"/>
      <c r="AMQ25" s="460"/>
      <c r="AMR25" s="177"/>
      <c r="AMS25" s="177"/>
      <c r="AMT25" s="177"/>
      <c r="AMU25" s="180"/>
      <c r="AMV25" s="461"/>
      <c r="AMW25" s="462"/>
      <c r="AMX25" s="182"/>
      <c r="AMY25" s="7"/>
      <c r="AMZ25" s="184" t="s">
        <v>234</v>
      </c>
      <c r="ANA25" s="180">
        <f t="shared" ref="ANA25" si="16">ANA23+1</f>
        <v>1</v>
      </c>
      <c r="ANB25" s="460" t="s">
        <v>235</v>
      </c>
      <c r="ANC25" s="460"/>
      <c r="AND25" s="460"/>
      <c r="ANE25" s="460"/>
      <c r="ANF25" s="460"/>
      <c r="ANG25" s="460"/>
      <c r="ANH25" s="177"/>
      <c r="ANI25" s="177"/>
      <c r="ANJ25" s="177"/>
      <c r="ANK25" s="180"/>
      <c r="ANL25" s="461"/>
      <c r="ANM25" s="462"/>
      <c r="ANN25" s="182"/>
      <c r="ANO25" s="7"/>
      <c r="ANP25" s="184" t="s">
        <v>234</v>
      </c>
      <c r="ANQ25" s="180">
        <f t="shared" ref="ANQ25" si="17">ANQ23+1</f>
        <v>1</v>
      </c>
      <c r="ANR25" s="460" t="s">
        <v>235</v>
      </c>
      <c r="ANS25" s="460"/>
      <c r="ANT25" s="460"/>
      <c r="ANU25" s="460"/>
      <c r="ANV25" s="460"/>
      <c r="ANW25" s="460"/>
      <c r="ANX25" s="177"/>
      <c r="ANY25" s="177"/>
      <c r="ANZ25" s="177"/>
      <c r="AOA25" s="180"/>
      <c r="AOB25" s="461"/>
      <c r="AOC25" s="462"/>
      <c r="AOD25" s="182"/>
      <c r="AOE25" s="7"/>
      <c r="AOF25" s="184" t="s">
        <v>234</v>
      </c>
      <c r="AOG25" s="180">
        <f t="shared" ref="AOG25" si="18">AOG23+1</f>
        <v>1</v>
      </c>
      <c r="AOH25" s="460" t="s">
        <v>235</v>
      </c>
      <c r="AOI25" s="460"/>
      <c r="AOJ25" s="460"/>
      <c r="AOK25" s="460"/>
      <c r="AOL25" s="460"/>
      <c r="AOM25" s="460"/>
      <c r="AON25" s="177"/>
      <c r="AOO25" s="177"/>
      <c r="AOP25" s="177"/>
      <c r="AOQ25" s="180"/>
      <c r="AOR25" s="461"/>
      <c r="AOS25" s="462"/>
      <c r="AOT25" s="182"/>
      <c r="AOU25" s="7"/>
      <c r="AOV25" s="184" t="s">
        <v>234</v>
      </c>
      <c r="AOW25" s="180">
        <f t="shared" ref="AOW25" si="19">AOW23+1</f>
        <v>1</v>
      </c>
      <c r="AOX25" s="460" t="s">
        <v>235</v>
      </c>
      <c r="AOY25" s="460"/>
      <c r="AOZ25" s="460"/>
      <c r="APA25" s="460"/>
      <c r="APB25" s="460"/>
      <c r="APC25" s="460"/>
      <c r="APD25" s="177"/>
      <c r="APE25" s="177"/>
      <c r="APF25" s="177"/>
      <c r="APG25" s="180"/>
      <c r="APH25" s="461"/>
      <c r="API25" s="462"/>
      <c r="APJ25" s="182"/>
      <c r="APK25" s="7"/>
      <c r="APL25" s="184" t="s">
        <v>234</v>
      </c>
      <c r="APM25" s="180">
        <f t="shared" ref="APM25" si="20">APM23+1</f>
        <v>1</v>
      </c>
      <c r="APN25" s="460" t="s">
        <v>235</v>
      </c>
      <c r="APO25" s="460"/>
      <c r="APP25" s="460"/>
      <c r="APQ25" s="460"/>
      <c r="APR25" s="460"/>
      <c r="APS25" s="460"/>
      <c r="APT25" s="177"/>
      <c r="APU25" s="177"/>
      <c r="APV25" s="177"/>
      <c r="APW25" s="180"/>
      <c r="APX25" s="461"/>
      <c r="APY25" s="462"/>
      <c r="APZ25" s="182"/>
      <c r="AQA25" s="7"/>
      <c r="AQB25" s="184" t="s">
        <v>234</v>
      </c>
      <c r="AQC25" s="180">
        <f t="shared" ref="AQC25" si="21">AQC23+1</f>
        <v>1</v>
      </c>
      <c r="AQD25" s="460" t="s">
        <v>235</v>
      </c>
      <c r="AQE25" s="460"/>
      <c r="AQF25" s="460"/>
      <c r="AQG25" s="460"/>
      <c r="AQH25" s="460"/>
      <c r="AQI25" s="460"/>
      <c r="AQJ25" s="177"/>
      <c r="AQK25" s="177"/>
      <c r="AQL25" s="177"/>
      <c r="AQM25" s="180"/>
      <c r="AQN25" s="461"/>
      <c r="AQO25" s="462"/>
      <c r="AQP25" s="182"/>
      <c r="AQQ25" s="7"/>
      <c r="AQR25" s="184" t="s">
        <v>234</v>
      </c>
      <c r="AQS25" s="180">
        <f t="shared" ref="AQS25" si="22">AQS23+1</f>
        <v>1</v>
      </c>
      <c r="AQT25" s="460" t="s">
        <v>235</v>
      </c>
      <c r="AQU25" s="460"/>
      <c r="AQV25" s="460"/>
      <c r="AQW25" s="460"/>
      <c r="AQX25" s="460"/>
      <c r="AQY25" s="460"/>
      <c r="AQZ25" s="177"/>
      <c r="ARA25" s="177"/>
      <c r="ARB25" s="177"/>
      <c r="ARC25" s="180"/>
      <c r="ARD25" s="461"/>
      <c r="ARE25" s="462"/>
      <c r="ARF25" s="182"/>
      <c r="ARG25" s="7"/>
      <c r="ARH25" s="184" t="s">
        <v>234</v>
      </c>
      <c r="ARI25" s="180">
        <f t="shared" ref="ARI25" si="23">ARI23+1</f>
        <v>1</v>
      </c>
      <c r="ARJ25" s="460" t="s">
        <v>235</v>
      </c>
      <c r="ARK25" s="460"/>
      <c r="ARL25" s="460"/>
      <c r="ARM25" s="460"/>
      <c r="ARN25" s="460"/>
      <c r="ARO25" s="460"/>
      <c r="ARP25" s="177"/>
      <c r="ARQ25" s="177"/>
      <c r="ARR25" s="177"/>
      <c r="ARS25" s="180"/>
      <c r="ART25" s="461"/>
      <c r="ARU25" s="462"/>
      <c r="ARV25" s="182"/>
      <c r="ARW25" s="7"/>
      <c r="ARX25" s="184" t="s">
        <v>234</v>
      </c>
      <c r="ARY25" s="180">
        <f t="shared" ref="ARY25" si="24">ARY23+1</f>
        <v>1</v>
      </c>
      <c r="ARZ25" s="460" t="s">
        <v>235</v>
      </c>
      <c r="ASA25" s="460"/>
      <c r="ASB25" s="460"/>
      <c r="ASC25" s="460"/>
      <c r="ASD25" s="460"/>
      <c r="ASE25" s="460"/>
      <c r="ASF25" s="177"/>
      <c r="ASG25" s="177"/>
      <c r="ASH25" s="177"/>
      <c r="ASI25" s="180"/>
      <c r="ASJ25" s="461"/>
      <c r="ASK25" s="462"/>
      <c r="ASL25" s="182"/>
      <c r="ASM25" s="7"/>
      <c r="ASN25" s="184" t="s">
        <v>234</v>
      </c>
      <c r="ASO25" s="180">
        <f t="shared" ref="ASO25" si="25">ASO23+1</f>
        <v>1</v>
      </c>
      <c r="ASP25" s="460" t="s">
        <v>235</v>
      </c>
      <c r="ASQ25" s="460"/>
      <c r="ASR25" s="460"/>
      <c r="ASS25" s="460"/>
      <c r="AST25" s="460"/>
      <c r="ASU25" s="460"/>
      <c r="ASV25" s="177"/>
      <c r="ASW25" s="177"/>
      <c r="ASX25" s="177"/>
      <c r="ASY25" s="180"/>
      <c r="ASZ25" s="461"/>
      <c r="ATA25" s="462"/>
      <c r="ATB25" s="182"/>
      <c r="ATC25" s="7"/>
      <c r="ATD25" s="184" t="s">
        <v>234</v>
      </c>
      <c r="ATE25" s="180">
        <f t="shared" ref="ATE25" si="26">ATE23+1</f>
        <v>1</v>
      </c>
      <c r="ATF25" s="460" t="s">
        <v>235</v>
      </c>
      <c r="ATG25" s="460"/>
      <c r="ATH25" s="460"/>
      <c r="ATI25" s="460"/>
      <c r="ATJ25" s="460"/>
      <c r="ATK25" s="460"/>
      <c r="ATL25" s="177"/>
      <c r="ATM25" s="177"/>
      <c r="ATN25" s="177"/>
      <c r="ATO25" s="180"/>
      <c r="ATP25" s="461"/>
      <c r="ATQ25" s="462"/>
      <c r="ATR25" s="182"/>
      <c r="ATS25" s="7"/>
      <c r="ATT25" s="184" t="s">
        <v>234</v>
      </c>
      <c r="ATU25" s="180">
        <f t="shared" ref="ATU25" si="27">ATU23+1</f>
        <v>1</v>
      </c>
      <c r="ATV25" s="460" t="s">
        <v>235</v>
      </c>
      <c r="ATW25" s="460"/>
      <c r="ATX25" s="460"/>
      <c r="ATY25" s="460"/>
      <c r="ATZ25" s="460"/>
      <c r="AUA25" s="460"/>
      <c r="AUB25" s="177"/>
      <c r="AUC25" s="177"/>
      <c r="AUD25" s="177"/>
      <c r="AUE25" s="180"/>
      <c r="AUF25" s="461"/>
      <c r="AUG25" s="462"/>
      <c r="AUH25" s="182"/>
      <c r="AUI25" s="7"/>
      <c r="AUJ25" s="184" t="s">
        <v>234</v>
      </c>
      <c r="AUK25" s="180">
        <f t="shared" ref="AUK25" si="28">AUK23+1</f>
        <v>1</v>
      </c>
      <c r="AUL25" s="460" t="s">
        <v>235</v>
      </c>
      <c r="AUM25" s="460"/>
      <c r="AUN25" s="460"/>
      <c r="AUO25" s="460"/>
      <c r="AUP25" s="460"/>
      <c r="AUQ25" s="460"/>
      <c r="AUR25" s="177"/>
      <c r="AUS25" s="177"/>
      <c r="AUT25" s="177"/>
      <c r="AUU25" s="180"/>
      <c r="AUV25" s="461"/>
      <c r="AUW25" s="462"/>
      <c r="AUX25" s="182"/>
      <c r="AUY25" s="7"/>
      <c r="AUZ25" s="184" t="s">
        <v>234</v>
      </c>
      <c r="AVA25" s="180">
        <f t="shared" ref="AVA25" si="29">AVA23+1</f>
        <v>1</v>
      </c>
      <c r="AVB25" s="460" t="s">
        <v>235</v>
      </c>
      <c r="AVC25" s="460"/>
      <c r="AVD25" s="460"/>
      <c r="AVE25" s="460"/>
      <c r="AVF25" s="460"/>
      <c r="AVG25" s="460"/>
      <c r="AVH25" s="177"/>
      <c r="AVI25" s="177"/>
      <c r="AVJ25" s="177"/>
      <c r="AVK25" s="180"/>
      <c r="AVL25" s="461"/>
      <c r="AVM25" s="462"/>
      <c r="AVN25" s="182"/>
      <c r="AVO25" s="7"/>
      <c r="AVP25" s="184" t="s">
        <v>234</v>
      </c>
      <c r="AVQ25" s="180">
        <f t="shared" ref="AVQ25" si="30">AVQ23+1</f>
        <v>1</v>
      </c>
      <c r="AVR25" s="460" t="s">
        <v>235</v>
      </c>
      <c r="AVS25" s="460"/>
      <c r="AVT25" s="460"/>
      <c r="AVU25" s="460"/>
      <c r="AVV25" s="460"/>
      <c r="AVW25" s="460"/>
      <c r="AVX25" s="177"/>
      <c r="AVY25" s="177"/>
      <c r="AVZ25" s="177"/>
      <c r="AWA25" s="180"/>
      <c r="AWB25" s="461"/>
      <c r="AWC25" s="462"/>
      <c r="AWD25" s="182"/>
      <c r="AWE25" s="7"/>
      <c r="AWF25" s="184" t="s">
        <v>234</v>
      </c>
      <c r="AWG25" s="180">
        <f t="shared" ref="AWG25" si="31">AWG23+1</f>
        <v>1</v>
      </c>
      <c r="AWH25" s="460" t="s">
        <v>235</v>
      </c>
      <c r="AWI25" s="460"/>
      <c r="AWJ25" s="460"/>
      <c r="AWK25" s="460"/>
      <c r="AWL25" s="460"/>
      <c r="AWM25" s="460"/>
      <c r="AWN25" s="177"/>
      <c r="AWO25" s="177"/>
      <c r="AWP25" s="177"/>
      <c r="AWQ25" s="180"/>
      <c r="AWR25" s="461"/>
      <c r="AWS25" s="462"/>
      <c r="AWT25" s="182"/>
      <c r="AWU25" s="7"/>
      <c r="AWV25" s="184" t="s">
        <v>234</v>
      </c>
      <c r="AWW25" s="180">
        <f t="shared" ref="AWW25" si="32">AWW23+1</f>
        <v>1</v>
      </c>
      <c r="AWX25" s="460" t="s">
        <v>235</v>
      </c>
      <c r="AWY25" s="460"/>
      <c r="AWZ25" s="460"/>
      <c r="AXA25" s="460"/>
      <c r="AXB25" s="460"/>
      <c r="AXC25" s="460"/>
      <c r="AXD25" s="177"/>
      <c r="AXE25" s="177"/>
      <c r="AXF25" s="177"/>
      <c r="AXG25" s="180"/>
      <c r="AXH25" s="461"/>
      <c r="AXI25" s="462"/>
      <c r="AXJ25" s="182"/>
      <c r="AXK25" s="7"/>
      <c r="AXL25" s="184" t="s">
        <v>234</v>
      </c>
      <c r="AXM25" s="180">
        <f t="shared" ref="AXM25" si="33">AXM23+1</f>
        <v>1</v>
      </c>
      <c r="AXN25" s="460" t="s">
        <v>235</v>
      </c>
      <c r="AXO25" s="460"/>
      <c r="AXP25" s="460"/>
      <c r="AXQ25" s="460"/>
      <c r="AXR25" s="460"/>
      <c r="AXS25" s="460"/>
      <c r="AXT25" s="177"/>
      <c r="AXU25" s="177"/>
      <c r="AXV25" s="177"/>
      <c r="AXW25" s="180"/>
      <c r="AXX25" s="461"/>
      <c r="AXY25" s="462"/>
      <c r="AXZ25" s="182"/>
      <c r="AYA25" s="7"/>
      <c r="AYB25" s="184" t="s">
        <v>234</v>
      </c>
      <c r="AYC25" s="180">
        <f t="shared" ref="AYC25" si="34">AYC23+1</f>
        <v>1</v>
      </c>
      <c r="AYD25" s="460" t="s">
        <v>235</v>
      </c>
      <c r="AYE25" s="460"/>
      <c r="AYF25" s="460"/>
      <c r="AYG25" s="460"/>
      <c r="AYH25" s="460"/>
      <c r="AYI25" s="460"/>
      <c r="AYJ25" s="177"/>
      <c r="AYK25" s="177"/>
      <c r="AYL25" s="177"/>
      <c r="AYM25" s="180"/>
      <c r="AYN25" s="461"/>
      <c r="AYO25" s="462"/>
      <c r="AYP25" s="182"/>
      <c r="AYQ25" s="7"/>
      <c r="AYR25" s="184" t="s">
        <v>234</v>
      </c>
      <c r="AYS25" s="180">
        <f t="shared" ref="AYS25" si="35">AYS23+1</f>
        <v>1</v>
      </c>
      <c r="AYT25" s="460" t="s">
        <v>235</v>
      </c>
      <c r="AYU25" s="460"/>
      <c r="AYV25" s="460"/>
      <c r="AYW25" s="460"/>
      <c r="AYX25" s="460"/>
      <c r="AYY25" s="460"/>
      <c r="AYZ25" s="177"/>
      <c r="AZA25" s="177"/>
      <c r="AZB25" s="177"/>
      <c r="AZC25" s="180"/>
      <c r="AZD25" s="461"/>
      <c r="AZE25" s="462"/>
      <c r="AZF25" s="182"/>
      <c r="AZG25" s="7"/>
      <c r="AZH25" s="184" t="s">
        <v>234</v>
      </c>
      <c r="AZI25" s="180">
        <f t="shared" ref="AZI25" si="36">AZI23+1</f>
        <v>1</v>
      </c>
      <c r="AZJ25" s="460" t="s">
        <v>235</v>
      </c>
      <c r="AZK25" s="460"/>
      <c r="AZL25" s="460"/>
      <c r="AZM25" s="460"/>
      <c r="AZN25" s="460"/>
      <c r="AZO25" s="460"/>
      <c r="AZP25" s="177"/>
      <c r="AZQ25" s="177"/>
      <c r="AZR25" s="177"/>
      <c r="AZS25" s="180"/>
      <c r="AZT25" s="461"/>
      <c r="AZU25" s="462"/>
      <c r="AZV25" s="182"/>
      <c r="AZW25" s="7"/>
      <c r="AZX25" s="184" t="s">
        <v>234</v>
      </c>
      <c r="AZY25" s="180">
        <f t="shared" ref="AZY25" si="37">AZY23+1</f>
        <v>1</v>
      </c>
      <c r="AZZ25" s="460" t="s">
        <v>235</v>
      </c>
      <c r="BAA25" s="460"/>
      <c r="BAB25" s="460"/>
      <c r="BAC25" s="460"/>
      <c r="BAD25" s="460"/>
      <c r="BAE25" s="460"/>
      <c r="BAF25" s="177"/>
      <c r="BAG25" s="177"/>
      <c r="BAH25" s="177"/>
      <c r="BAI25" s="180"/>
      <c r="BAJ25" s="461"/>
      <c r="BAK25" s="462"/>
      <c r="BAL25" s="182"/>
      <c r="BAM25" s="7"/>
      <c r="BAN25" s="184" t="s">
        <v>234</v>
      </c>
      <c r="BAO25" s="180">
        <f t="shared" ref="BAO25" si="38">BAO23+1</f>
        <v>1</v>
      </c>
      <c r="BAP25" s="460" t="s">
        <v>235</v>
      </c>
      <c r="BAQ25" s="460"/>
      <c r="BAR25" s="460"/>
      <c r="BAS25" s="460"/>
      <c r="BAT25" s="460"/>
      <c r="BAU25" s="460"/>
      <c r="BAV25" s="177"/>
      <c r="BAW25" s="177"/>
      <c r="BAX25" s="177"/>
      <c r="BAY25" s="180"/>
      <c r="BAZ25" s="461"/>
      <c r="BBA25" s="462"/>
      <c r="BBB25" s="182"/>
      <c r="BBC25" s="7"/>
      <c r="BBD25" s="184" t="s">
        <v>234</v>
      </c>
      <c r="BBE25" s="180">
        <f t="shared" ref="BBE25" si="39">BBE23+1</f>
        <v>1</v>
      </c>
      <c r="BBF25" s="460" t="s">
        <v>235</v>
      </c>
      <c r="BBG25" s="460"/>
      <c r="BBH25" s="460"/>
      <c r="BBI25" s="460"/>
      <c r="BBJ25" s="460"/>
      <c r="BBK25" s="460"/>
      <c r="BBL25" s="177"/>
      <c r="BBM25" s="177"/>
      <c r="BBN25" s="177"/>
      <c r="BBO25" s="180"/>
      <c r="BBP25" s="461"/>
      <c r="BBQ25" s="462"/>
      <c r="BBR25" s="182"/>
      <c r="BBS25" s="7"/>
      <c r="BBT25" s="184" t="s">
        <v>234</v>
      </c>
      <c r="BBU25" s="180">
        <f t="shared" ref="BBU25" si="40">BBU23+1</f>
        <v>1</v>
      </c>
      <c r="BBV25" s="460" t="s">
        <v>235</v>
      </c>
      <c r="BBW25" s="460"/>
      <c r="BBX25" s="460"/>
      <c r="BBY25" s="460"/>
      <c r="BBZ25" s="460"/>
      <c r="BCA25" s="460"/>
      <c r="BCB25" s="177"/>
      <c r="BCC25" s="177"/>
      <c r="BCD25" s="177"/>
      <c r="BCE25" s="180"/>
      <c r="BCF25" s="461"/>
      <c r="BCG25" s="462"/>
      <c r="BCH25" s="182"/>
      <c r="BCI25" s="7"/>
      <c r="BCJ25" s="184" t="s">
        <v>234</v>
      </c>
      <c r="BCK25" s="180">
        <f t="shared" ref="BCK25" si="41">BCK23+1</f>
        <v>1</v>
      </c>
      <c r="BCL25" s="460" t="s">
        <v>235</v>
      </c>
      <c r="BCM25" s="460"/>
      <c r="BCN25" s="460"/>
      <c r="BCO25" s="460"/>
      <c r="BCP25" s="460"/>
      <c r="BCQ25" s="460"/>
      <c r="BCR25" s="177"/>
      <c r="BCS25" s="177"/>
      <c r="BCT25" s="177"/>
      <c r="BCU25" s="180"/>
      <c r="BCV25" s="461"/>
      <c r="BCW25" s="462"/>
      <c r="BCX25" s="182"/>
      <c r="BCY25" s="7"/>
      <c r="BCZ25" s="184" t="s">
        <v>234</v>
      </c>
      <c r="BDA25" s="180">
        <f t="shared" ref="BDA25" si="42">BDA23+1</f>
        <v>1</v>
      </c>
      <c r="BDB25" s="460" t="s">
        <v>235</v>
      </c>
      <c r="BDC25" s="460"/>
      <c r="BDD25" s="460"/>
      <c r="BDE25" s="460"/>
      <c r="BDF25" s="460"/>
      <c r="BDG25" s="460"/>
      <c r="BDH25" s="177"/>
      <c r="BDI25" s="177"/>
      <c r="BDJ25" s="177"/>
      <c r="BDK25" s="180"/>
      <c r="BDL25" s="461"/>
      <c r="BDM25" s="462"/>
      <c r="BDN25" s="182"/>
      <c r="BDO25" s="7"/>
      <c r="BDP25" s="184" t="s">
        <v>234</v>
      </c>
      <c r="BDQ25" s="180">
        <f t="shared" ref="BDQ25" si="43">BDQ23+1</f>
        <v>1</v>
      </c>
      <c r="BDR25" s="460" t="s">
        <v>235</v>
      </c>
      <c r="BDS25" s="460"/>
      <c r="BDT25" s="460"/>
      <c r="BDU25" s="460"/>
      <c r="BDV25" s="460"/>
      <c r="BDW25" s="460"/>
      <c r="BDX25" s="177"/>
      <c r="BDY25" s="177"/>
      <c r="BDZ25" s="177"/>
      <c r="BEA25" s="180"/>
      <c r="BEB25" s="461"/>
      <c r="BEC25" s="462"/>
      <c r="BED25" s="182"/>
      <c r="BEE25" s="7"/>
      <c r="BEF25" s="184" t="s">
        <v>234</v>
      </c>
      <c r="BEG25" s="180">
        <f t="shared" ref="BEG25" si="44">BEG23+1</f>
        <v>1</v>
      </c>
      <c r="BEH25" s="460" t="s">
        <v>235</v>
      </c>
      <c r="BEI25" s="460"/>
      <c r="BEJ25" s="460"/>
      <c r="BEK25" s="460"/>
      <c r="BEL25" s="460"/>
      <c r="BEM25" s="460"/>
      <c r="BEN25" s="177"/>
      <c r="BEO25" s="177"/>
      <c r="BEP25" s="177"/>
      <c r="BEQ25" s="180"/>
      <c r="BER25" s="461"/>
      <c r="BES25" s="462"/>
      <c r="BET25" s="182"/>
      <c r="BEU25" s="7"/>
      <c r="BEV25" s="184" t="s">
        <v>234</v>
      </c>
      <c r="BEW25" s="180">
        <f t="shared" ref="BEW25" si="45">BEW23+1</f>
        <v>1</v>
      </c>
      <c r="BEX25" s="460" t="s">
        <v>235</v>
      </c>
      <c r="BEY25" s="460"/>
      <c r="BEZ25" s="460"/>
      <c r="BFA25" s="460"/>
      <c r="BFB25" s="460"/>
      <c r="BFC25" s="460"/>
      <c r="BFD25" s="177"/>
      <c r="BFE25" s="177"/>
      <c r="BFF25" s="177"/>
      <c r="BFG25" s="180"/>
      <c r="BFH25" s="461"/>
      <c r="BFI25" s="462"/>
      <c r="BFJ25" s="182"/>
      <c r="BFK25" s="7"/>
      <c r="BFL25" s="184" t="s">
        <v>234</v>
      </c>
      <c r="BFM25" s="180">
        <f t="shared" ref="BFM25" si="46">BFM23+1</f>
        <v>1</v>
      </c>
      <c r="BFN25" s="460" t="s">
        <v>235</v>
      </c>
      <c r="BFO25" s="460"/>
      <c r="BFP25" s="460"/>
      <c r="BFQ25" s="460"/>
      <c r="BFR25" s="460"/>
      <c r="BFS25" s="460"/>
      <c r="BFT25" s="177"/>
      <c r="BFU25" s="177"/>
      <c r="BFV25" s="177"/>
      <c r="BFW25" s="180"/>
      <c r="BFX25" s="461"/>
      <c r="BFY25" s="462"/>
      <c r="BFZ25" s="182"/>
      <c r="BGA25" s="7"/>
      <c r="BGB25" s="184" t="s">
        <v>234</v>
      </c>
      <c r="BGC25" s="180">
        <f t="shared" ref="BGC25" si="47">BGC23+1</f>
        <v>1</v>
      </c>
      <c r="BGD25" s="460" t="s">
        <v>235</v>
      </c>
      <c r="BGE25" s="460"/>
      <c r="BGF25" s="460"/>
      <c r="BGG25" s="460"/>
      <c r="BGH25" s="460"/>
      <c r="BGI25" s="460"/>
      <c r="BGJ25" s="177"/>
      <c r="BGK25" s="177"/>
      <c r="BGL25" s="177"/>
      <c r="BGM25" s="180"/>
      <c r="BGN25" s="461"/>
      <c r="BGO25" s="462"/>
      <c r="BGP25" s="182"/>
      <c r="BGQ25" s="7"/>
      <c r="BGR25" s="184" t="s">
        <v>234</v>
      </c>
      <c r="BGS25" s="180">
        <f t="shared" ref="BGS25" si="48">BGS23+1</f>
        <v>1</v>
      </c>
      <c r="BGT25" s="460" t="s">
        <v>235</v>
      </c>
      <c r="BGU25" s="460"/>
      <c r="BGV25" s="460"/>
      <c r="BGW25" s="460"/>
      <c r="BGX25" s="460"/>
      <c r="BGY25" s="460"/>
      <c r="BGZ25" s="177"/>
      <c r="BHA25" s="177"/>
      <c r="BHB25" s="177"/>
      <c r="BHC25" s="180"/>
      <c r="BHD25" s="461"/>
      <c r="BHE25" s="462"/>
      <c r="BHF25" s="182"/>
      <c r="BHG25" s="7"/>
      <c r="BHH25" s="184" t="s">
        <v>234</v>
      </c>
      <c r="BHI25" s="180">
        <f t="shared" ref="BHI25" si="49">BHI23+1</f>
        <v>1</v>
      </c>
      <c r="BHJ25" s="460" t="s">
        <v>235</v>
      </c>
      <c r="BHK25" s="460"/>
      <c r="BHL25" s="460"/>
      <c r="BHM25" s="460"/>
      <c r="BHN25" s="460"/>
      <c r="BHO25" s="460"/>
      <c r="BHP25" s="177"/>
      <c r="BHQ25" s="177"/>
      <c r="BHR25" s="177"/>
      <c r="BHS25" s="180"/>
      <c r="BHT25" s="461"/>
      <c r="BHU25" s="462"/>
      <c r="BHV25" s="182"/>
      <c r="BHW25" s="7"/>
      <c r="BHX25" s="184" t="s">
        <v>234</v>
      </c>
      <c r="BHY25" s="180">
        <f t="shared" ref="BHY25" si="50">BHY23+1</f>
        <v>1</v>
      </c>
      <c r="BHZ25" s="460" t="s">
        <v>235</v>
      </c>
      <c r="BIA25" s="460"/>
      <c r="BIB25" s="460"/>
      <c r="BIC25" s="460"/>
      <c r="BID25" s="460"/>
      <c r="BIE25" s="460"/>
      <c r="BIF25" s="177"/>
      <c r="BIG25" s="177"/>
      <c r="BIH25" s="177"/>
      <c r="BII25" s="180"/>
      <c r="BIJ25" s="461"/>
      <c r="BIK25" s="462"/>
      <c r="BIL25" s="182"/>
      <c r="BIM25" s="7"/>
      <c r="BIN25" s="184" t="s">
        <v>234</v>
      </c>
      <c r="BIO25" s="180">
        <f t="shared" ref="BIO25" si="51">BIO23+1</f>
        <v>1</v>
      </c>
      <c r="BIP25" s="460" t="s">
        <v>235</v>
      </c>
      <c r="BIQ25" s="460"/>
      <c r="BIR25" s="460"/>
      <c r="BIS25" s="460"/>
      <c r="BIT25" s="460"/>
      <c r="BIU25" s="460"/>
      <c r="BIV25" s="177"/>
      <c r="BIW25" s="177"/>
      <c r="BIX25" s="177"/>
      <c r="BIY25" s="180"/>
      <c r="BIZ25" s="461"/>
      <c r="BJA25" s="462"/>
      <c r="BJB25" s="182"/>
      <c r="BJC25" s="7"/>
      <c r="BJD25" s="184" t="s">
        <v>234</v>
      </c>
      <c r="BJE25" s="180">
        <f t="shared" ref="BJE25" si="52">BJE23+1</f>
        <v>1</v>
      </c>
      <c r="BJF25" s="460" t="s">
        <v>235</v>
      </c>
      <c r="BJG25" s="460"/>
      <c r="BJH25" s="460"/>
      <c r="BJI25" s="460"/>
      <c r="BJJ25" s="460"/>
      <c r="BJK25" s="460"/>
      <c r="BJL25" s="177"/>
      <c r="BJM25" s="177"/>
      <c r="BJN25" s="177"/>
      <c r="BJO25" s="180"/>
      <c r="BJP25" s="461"/>
      <c r="BJQ25" s="462"/>
      <c r="BJR25" s="182"/>
      <c r="BJS25" s="7"/>
      <c r="BJT25" s="184" t="s">
        <v>234</v>
      </c>
      <c r="BJU25" s="180">
        <f t="shared" ref="BJU25" si="53">BJU23+1</f>
        <v>1</v>
      </c>
      <c r="BJV25" s="460" t="s">
        <v>235</v>
      </c>
      <c r="BJW25" s="460"/>
      <c r="BJX25" s="460"/>
      <c r="BJY25" s="460"/>
      <c r="BJZ25" s="460"/>
      <c r="BKA25" s="460"/>
      <c r="BKB25" s="177"/>
      <c r="BKC25" s="177"/>
      <c r="BKD25" s="177"/>
      <c r="BKE25" s="180"/>
      <c r="BKF25" s="461"/>
      <c r="BKG25" s="462"/>
      <c r="BKH25" s="182"/>
      <c r="BKI25" s="7"/>
      <c r="BKJ25" s="184" t="s">
        <v>234</v>
      </c>
      <c r="BKK25" s="180">
        <f t="shared" ref="BKK25" si="54">BKK23+1</f>
        <v>1</v>
      </c>
      <c r="BKL25" s="460" t="s">
        <v>235</v>
      </c>
      <c r="BKM25" s="460"/>
      <c r="BKN25" s="460"/>
      <c r="BKO25" s="460"/>
      <c r="BKP25" s="460"/>
      <c r="BKQ25" s="460"/>
      <c r="BKR25" s="177"/>
      <c r="BKS25" s="177"/>
      <c r="BKT25" s="177"/>
      <c r="BKU25" s="180"/>
      <c r="BKV25" s="461"/>
      <c r="BKW25" s="462"/>
      <c r="BKX25" s="182"/>
      <c r="BKY25" s="7"/>
      <c r="BKZ25" s="184" t="s">
        <v>234</v>
      </c>
      <c r="BLA25" s="180">
        <f t="shared" ref="BLA25" si="55">BLA23+1</f>
        <v>1</v>
      </c>
      <c r="BLB25" s="460" t="s">
        <v>235</v>
      </c>
      <c r="BLC25" s="460"/>
      <c r="BLD25" s="460"/>
      <c r="BLE25" s="460"/>
      <c r="BLF25" s="460"/>
      <c r="BLG25" s="460"/>
      <c r="BLH25" s="177"/>
      <c r="BLI25" s="177"/>
      <c r="BLJ25" s="177"/>
      <c r="BLK25" s="180"/>
      <c r="BLL25" s="461"/>
      <c r="BLM25" s="462"/>
      <c r="BLN25" s="182"/>
      <c r="BLO25" s="7"/>
      <c r="BLP25" s="184" t="s">
        <v>234</v>
      </c>
      <c r="BLQ25" s="180">
        <f t="shared" ref="BLQ25" si="56">BLQ23+1</f>
        <v>1</v>
      </c>
      <c r="BLR25" s="460" t="s">
        <v>235</v>
      </c>
      <c r="BLS25" s="460"/>
      <c r="BLT25" s="460"/>
      <c r="BLU25" s="460"/>
      <c r="BLV25" s="460"/>
      <c r="BLW25" s="460"/>
      <c r="BLX25" s="177"/>
      <c r="BLY25" s="177"/>
      <c r="BLZ25" s="177"/>
      <c r="BMA25" s="180"/>
      <c r="BMB25" s="461"/>
      <c r="BMC25" s="462"/>
      <c r="BMD25" s="182"/>
      <c r="BME25" s="7"/>
      <c r="BMF25" s="184" t="s">
        <v>234</v>
      </c>
      <c r="BMG25" s="180">
        <f t="shared" ref="BMG25" si="57">BMG23+1</f>
        <v>1</v>
      </c>
      <c r="BMH25" s="460" t="s">
        <v>235</v>
      </c>
      <c r="BMI25" s="460"/>
      <c r="BMJ25" s="460"/>
      <c r="BMK25" s="460"/>
      <c r="BML25" s="460"/>
      <c r="BMM25" s="460"/>
      <c r="BMN25" s="177"/>
      <c r="BMO25" s="177"/>
      <c r="BMP25" s="177"/>
      <c r="BMQ25" s="180"/>
      <c r="BMR25" s="461"/>
      <c r="BMS25" s="462"/>
      <c r="BMT25" s="182"/>
      <c r="BMU25" s="7"/>
      <c r="BMV25" s="184" t="s">
        <v>234</v>
      </c>
      <c r="BMW25" s="180">
        <f t="shared" ref="BMW25" si="58">BMW23+1</f>
        <v>1</v>
      </c>
      <c r="BMX25" s="460" t="s">
        <v>235</v>
      </c>
      <c r="BMY25" s="460"/>
      <c r="BMZ25" s="460"/>
      <c r="BNA25" s="460"/>
      <c r="BNB25" s="460"/>
      <c r="BNC25" s="460"/>
      <c r="BND25" s="177"/>
      <c r="BNE25" s="177"/>
      <c r="BNF25" s="177"/>
      <c r="BNG25" s="180"/>
      <c r="BNH25" s="461"/>
      <c r="BNI25" s="462"/>
      <c r="BNJ25" s="182"/>
      <c r="BNK25" s="7"/>
      <c r="BNL25" s="184" t="s">
        <v>234</v>
      </c>
      <c r="BNM25" s="180">
        <f t="shared" ref="BNM25" si="59">BNM23+1</f>
        <v>1</v>
      </c>
      <c r="BNN25" s="460" t="s">
        <v>235</v>
      </c>
      <c r="BNO25" s="460"/>
      <c r="BNP25" s="460"/>
      <c r="BNQ25" s="460"/>
      <c r="BNR25" s="460"/>
      <c r="BNS25" s="460"/>
      <c r="BNT25" s="177"/>
      <c r="BNU25" s="177"/>
      <c r="BNV25" s="177"/>
      <c r="BNW25" s="180"/>
      <c r="BNX25" s="461"/>
      <c r="BNY25" s="462"/>
      <c r="BNZ25" s="182"/>
      <c r="BOA25" s="7"/>
      <c r="BOB25" s="184" t="s">
        <v>234</v>
      </c>
      <c r="BOC25" s="180">
        <f t="shared" ref="BOC25" si="60">BOC23+1</f>
        <v>1</v>
      </c>
      <c r="BOD25" s="460" t="s">
        <v>235</v>
      </c>
      <c r="BOE25" s="460"/>
      <c r="BOF25" s="460"/>
      <c r="BOG25" s="460"/>
      <c r="BOH25" s="460"/>
      <c r="BOI25" s="460"/>
      <c r="BOJ25" s="177"/>
      <c r="BOK25" s="177"/>
      <c r="BOL25" s="177"/>
      <c r="BOM25" s="180"/>
      <c r="BON25" s="461"/>
      <c r="BOO25" s="462"/>
      <c r="BOP25" s="182"/>
      <c r="BOQ25" s="7"/>
      <c r="BOR25" s="184" t="s">
        <v>234</v>
      </c>
      <c r="BOS25" s="180">
        <f t="shared" ref="BOS25" si="61">BOS23+1</f>
        <v>1</v>
      </c>
      <c r="BOT25" s="460" t="s">
        <v>235</v>
      </c>
      <c r="BOU25" s="460"/>
      <c r="BOV25" s="460"/>
      <c r="BOW25" s="460"/>
      <c r="BOX25" s="460"/>
      <c r="BOY25" s="460"/>
      <c r="BOZ25" s="177"/>
      <c r="BPA25" s="177"/>
      <c r="BPB25" s="177"/>
      <c r="BPC25" s="180"/>
      <c r="BPD25" s="461"/>
      <c r="BPE25" s="462"/>
      <c r="BPF25" s="182"/>
      <c r="BPG25" s="7"/>
      <c r="BPH25" s="184" t="s">
        <v>234</v>
      </c>
      <c r="BPI25" s="180">
        <f t="shared" ref="BPI25" si="62">BPI23+1</f>
        <v>1</v>
      </c>
      <c r="BPJ25" s="460" t="s">
        <v>235</v>
      </c>
      <c r="BPK25" s="460"/>
      <c r="BPL25" s="460"/>
      <c r="BPM25" s="460"/>
      <c r="BPN25" s="460"/>
      <c r="BPO25" s="460"/>
      <c r="BPP25" s="177"/>
      <c r="BPQ25" s="177"/>
      <c r="BPR25" s="177"/>
      <c r="BPS25" s="180"/>
      <c r="BPT25" s="461"/>
      <c r="BPU25" s="462"/>
      <c r="BPV25" s="182"/>
      <c r="BPW25" s="7"/>
      <c r="BPX25" s="184" t="s">
        <v>234</v>
      </c>
      <c r="BPY25" s="180">
        <f t="shared" ref="BPY25" si="63">BPY23+1</f>
        <v>1</v>
      </c>
      <c r="BPZ25" s="460" t="s">
        <v>235</v>
      </c>
      <c r="BQA25" s="460"/>
      <c r="BQB25" s="460"/>
      <c r="BQC25" s="460"/>
      <c r="BQD25" s="460"/>
      <c r="BQE25" s="460"/>
      <c r="BQF25" s="177"/>
      <c r="BQG25" s="177"/>
      <c r="BQH25" s="177"/>
      <c r="BQI25" s="180"/>
      <c r="BQJ25" s="461"/>
      <c r="BQK25" s="462"/>
      <c r="BQL25" s="182"/>
      <c r="BQM25" s="7"/>
      <c r="BQN25" s="184" t="s">
        <v>234</v>
      </c>
      <c r="BQO25" s="180">
        <f t="shared" ref="BQO25" si="64">BQO23+1</f>
        <v>1</v>
      </c>
      <c r="BQP25" s="460" t="s">
        <v>235</v>
      </c>
      <c r="BQQ25" s="460"/>
      <c r="BQR25" s="460"/>
      <c r="BQS25" s="460"/>
      <c r="BQT25" s="460"/>
      <c r="BQU25" s="460"/>
      <c r="BQV25" s="177"/>
      <c r="BQW25" s="177"/>
      <c r="BQX25" s="177"/>
      <c r="BQY25" s="180"/>
      <c r="BQZ25" s="461"/>
      <c r="BRA25" s="462"/>
      <c r="BRB25" s="182"/>
      <c r="BRC25" s="7"/>
      <c r="BRD25" s="184" t="s">
        <v>234</v>
      </c>
      <c r="BRE25" s="180">
        <f t="shared" ref="BRE25" si="65">BRE23+1</f>
        <v>1</v>
      </c>
      <c r="BRF25" s="460" t="s">
        <v>235</v>
      </c>
      <c r="BRG25" s="460"/>
      <c r="BRH25" s="460"/>
      <c r="BRI25" s="460"/>
      <c r="BRJ25" s="460"/>
      <c r="BRK25" s="460"/>
      <c r="BRL25" s="177"/>
      <c r="BRM25" s="177"/>
      <c r="BRN25" s="177"/>
      <c r="BRO25" s="180"/>
      <c r="BRP25" s="461"/>
      <c r="BRQ25" s="462"/>
      <c r="BRR25" s="182"/>
      <c r="BRS25" s="7"/>
      <c r="BRT25" s="184" t="s">
        <v>234</v>
      </c>
      <c r="BRU25" s="180">
        <f t="shared" ref="BRU25" si="66">BRU23+1</f>
        <v>1</v>
      </c>
      <c r="BRV25" s="460" t="s">
        <v>235</v>
      </c>
      <c r="BRW25" s="460"/>
      <c r="BRX25" s="460"/>
      <c r="BRY25" s="460"/>
      <c r="BRZ25" s="460"/>
      <c r="BSA25" s="460"/>
      <c r="BSB25" s="177"/>
      <c r="BSC25" s="177"/>
      <c r="BSD25" s="177"/>
      <c r="BSE25" s="180"/>
      <c r="BSF25" s="461"/>
      <c r="BSG25" s="462"/>
      <c r="BSH25" s="182"/>
      <c r="BSI25" s="7"/>
      <c r="BSJ25" s="184" t="s">
        <v>234</v>
      </c>
      <c r="BSK25" s="180">
        <f t="shared" ref="BSK25" si="67">BSK23+1</f>
        <v>1</v>
      </c>
      <c r="BSL25" s="460" t="s">
        <v>235</v>
      </c>
      <c r="BSM25" s="460"/>
      <c r="BSN25" s="460"/>
      <c r="BSO25" s="460"/>
      <c r="BSP25" s="460"/>
      <c r="BSQ25" s="460"/>
      <c r="BSR25" s="177"/>
      <c r="BSS25" s="177"/>
      <c r="BST25" s="177"/>
      <c r="BSU25" s="180"/>
      <c r="BSV25" s="461"/>
      <c r="BSW25" s="462"/>
      <c r="BSX25" s="182"/>
      <c r="BSY25" s="7"/>
      <c r="BSZ25" s="184" t="s">
        <v>234</v>
      </c>
      <c r="BTA25" s="180">
        <f t="shared" ref="BTA25" si="68">BTA23+1</f>
        <v>1</v>
      </c>
      <c r="BTB25" s="460" t="s">
        <v>235</v>
      </c>
      <c r="BTC25" s="460"/>
      <c r="BTD25" s="460"/>
      <c r="BTE25" s="460"/>
      <c r="BTF25" s="460"/>
      <c r="BTG25" s="460"/>
      <c r="BTH25" s="177"/>
      <c r="BTI25" s="177"/>
      <c r="BTJ25" s="177"/>
      <c r="BTK25" s="180"/>
      <c r="BTL25" s="461"/>
      <c r="BTM25" s="462"/>
      <c r="BTN25" s="182"/>
      <c r="BTO25" s="7"/>
      <c r="BTP25" s="184" t="s">
        <v>234</v>
      </c>
      <c r="BTQ25" s="180">
        <f t="shared" ref="BTQ25" si="69">BTQ23+1</f>
        <v>1</v>
      </c>
      <c r="BTR25" s="460" t="s">
        <v>235</v>
      </c>
      <c r="BTS25" s="460"/>
      <c r="BTT25" s="460"/>
      <c r="BTU25" s="460"/>
      <c r="BTV25" s="460"/>
      <c r="BTW25" s="460"/>
      <c r="BTX25" s="177"/>
      <c r="BTY25" s="177"/>
      <c r="BTZ25" s="177"/>
      <c r="BUA25" s="180"/>
      <c r="BUB25" s="461"/>
      <c r="BUC25" s="462"/>
      <c r="BUD25" s="182"/>
      <c r="BUE25" s="7"/>
      <c r="BUF25" s="184" t="s">
        <v>234</v>
      </c>
      <c r="BUG25" s="180">
        <f t="shared" ref="BUG25" si="70">BUG23+1</f>
        <v>1</v>
      </c>
      <c r="BUH25" s="460" t="s">
        <v>235</v>
      </c>
      <c r="BUI25" s="460"/>
      <c r="BUJ25" s="460"/>
      <c r="BUK25" s="460"/>
      <c r="BUL25" s="460"/>
      <c r="BUM25" s="460"/>
      <c r="BUN25" s="177"/>
      <c r="BUO25" s="177"/>
      <c r="BUP25" s="177"/>
      <c r="BUQ25" s="180"/>
      <c r="BUR25" s="461"/>
      <c r="BUS25" s="462"/>
      <c r="BUT25" s="182"/>
      <c r="BUU25" s="7"/>
      <c r="BUV25" s="184" t="s">
        <v>234</v>
      </c>
      <c r="BUW25" s="180">
        <f t="shared" ref="BUW25" si="71">BUW23+1</f>
        <v>1</v>
      </c>
      <c r="BUX25" s="460" t="s">
        <v>235</v>
      </c>
      <c r="BUY25" s="460"/>
      <c r="BUZ25" s="460"/>
      <c r="BVA25" s="460"/>
      <c r="BVB25" s="460"/>
      <c r="BVC25" s="460"/>
      <c r="BVD25" s="177"/>
      <c r="BVE25" s="177"/>
      <c r="BVF25" s="177"/>
      <c r="BVG25" s="180"/>
      <c r="BVH25" s="461"/>
      <c r="BVI25" s="462"/>
      <c r="BVJ25" s="182"/>
      <c r="BVK25" s="7"/>
      <c r="BVL25" s="184" t="s">
        <v>234</v>
      </c>
      <c r="BVM25" s="180">
        <f t="shared" ref="BVM25" si="72">BVM23+1</f>
        <v>1</v>
      </c>
      <c r="BVN25" s="460" t="s">
        <v>235</v>
      </c>
      <c r="BVO25" s="460"/>
      <c r="BVP25" s="460"/>
      <c r="BVQ25" s="460"/>
      <c r="BVR25" s="460"/>
      <c r="BVS25" s="460"/>
      <c r="BVT25" s="177"/>
      <c r="BVU25" s="177"/>
      <c r="BVV25" s="177"/>
      <c r="BVW25" s="180"/>
      <c r="BVX25" s="461"/>
      <c r="BVY25" s="462"/>
      <c r="BVZ25" s="182"/>
      <c r="BWA25" s="7"/>
      <c r="BWB25" s="184" t="s">
        <v>234</v>
      </c>
      <c r="BWC25" s="180">
        <f t="shared" ref="BWC25" si="73">BWC23+1</f>
        <v>1</v>
      </c>
      <c r="BWD25" s="460" t="s">
        <v>235</v>
      </c>
      <c r="BWE25" s="460"/>
      <c r="BWF25" s="460"/>
      <c r="BWG25" s="460"/>
      <c r="BWH25" s="460"/>
      <c r="BWI25" s="460"/>
      <c r="BWJ25" s="177"/>
      <c r="BWK25" s="177"/>
      <c r="BWL25" s="177"/>
      <c r="BWM25" s="180"/>
      <c r="BWN25" s="461"/>
      <c r="BWO25" s="462"/>
      <c r="BWP25" s="182"/>
      <c r="BWQ25" s="7"/>
      <c r="BWR25" s="184" t="s">
        <v>234</v>
      </c>
      <c r="BWS25" s="180">
        <f t="shared" ref="BWS25" si="74">BWS23+1</f>
        <v>1</v>
      </c>
      <c r="BWT25" s="460" t="s">
        <v>235</v>
      </c>
      <c r="BWU25" s="460"/>
      <c r="BWV25" s="460"/>
      <c r="BWW25" s="460"/>
      <c r="BWX25" s="460"/>
      <c r="BWY25" s="460"/>
      <c r="BWZ25" s="177"/>
      <c r="BXA25" s="177"/>
      <c r="BXB25" s="177"/>
      <c r="BXC25" s="180"/>
      <c r="BXD25" s="461"/>
      <c r="BXE25" s="462"/>
      <c r="BXF25" s="182"/>
      <c r="BXG25" s="7"/>
      <c r="BXH25" s="184" t="s">
        <v>234</v>
      </c>
      <c r="BXI25" s="180">
        <f t="shared" ref="BXI25" si="75">BXI23+1</f>
        <v>1</v>
      </c>
      <c r="BXJ25" s="460" t="s">
        <v>235</v>
      </c>
      <c r="BXK25" s="460"/>
      <c r="BXL25" s="460"/>
      <c r="BXM25" s="460"/>
      <c r="BXN25" s="460"/>
      <c r="BXO25" s="460"/>
      <c r="BXP25" s="177"/>
      <c r="BXQ25" s="177"/>
      <c r="BXR25" s="177"/>
      <c r="BXS25" s="180"/>
      <c r="BXT25" s="461"/>
      <c r="BXU25" s="462"/>
      <c r="BXV25" s="182"/>
      <c r="BXW25" s="7"/>
      <c r="BXX25" s="184" t="s">
        <v>234</v>
      </c>
      <c r="BXY25" s="180">
        <f t="shared" ref="BXY25" si="76">BXY23+1</f>
        <v>1</v>
      </c>
      <c r="BXZ25" s="460" t="s">
        <v>235</v>
      </c>
      <c r="BYA25" s="460"/>
      <c r="BYB25" s="460"/>
      <c r="BYC25" s="460"/>
      <c r="BYD25" s="460"/>
      <c r="BYE25" s="460"/>
      <c r="BYF25" s="177"/>
      <c r="BYG25" s="177"/>
      <c r="BYH25" s="177"/>
      <c r="BYI25" s="180"/>
      <c r="BYJ25" s="461"/>
      <c r="BYK25" s="462"/>
      <c r="BYL25" s="182"/>
      <c r="BYM25" s="7"/>
      <c r="BYN25" s="184" t="s">
        <v>234</v>
      </c>
      <c r="BYO25" s="180">
        <f t="shared" ref="BYO25" si="77">BYO23+1</f>
        <v>1</v>
      </c>
      <c r="BYP25" s="460" t="s">
        <v>235</v>
      </c>
      <c r="BYQ25" s="460"/>
      <c r="BYR25" s="460"/>
      <c r="BYS25" s="460"/>
      <c r="BYT25" s="460"/>
      <c r="BYU25" s="460"/>
      <c r="BYV25" s="177"/>
      <c r="BYW25" s="177"/>
      <c r="BYX25" s="177"/>
      <c r="BYY25" s="180"/>
      <c r="BYZ25" s="461"/>
      <c r="BZA25" s="462"/>
      <c r="BZB25" s="182"/>
      <c r="BZC25" s="7"/>
      <c r="BZD25" s="184" t="s">
        <v>234</v>
      </c>
      <c r="BZE25" s="180">
        <f t="shared" ref="BZE25" si="78">BZE23+1</f>
        <v>1</v>
      </c>
      <c r="BZF25" s="460" t="s">
        <v>235</v>
      </c>
      <c r="BZG25" s="460"/>
      <c r="BZH25" s="460"/>
      <c r="BZI25" s="460"/>
      <c r="BZJ25" s="460"/>
      <c r="BZK25" s="460"/>
      <c r="BZL25" s="177"/>
      <c r="BZM25" s="177"/>
      <c r="BZN25" s="177"/>
      <c r="BZO25" s="180"/>
      <c r="BZP25" s="461"/>
      <c r="BZQ25" s="462"/>
      <c r="BZR25" s="182"/>
      <c r="BZS25" s="7"/>
      <c r="BZT25" s="184" t="s">
        <v>234</v>
      </c>
      <c r="BZU25" s="180">
        <f t="shared" ref="BZU25" si="79">BZU23+1</f>
        <v>1</v>
      </c>
      <c r="BZV25" s="460" t="s">
        <v>235</v>
      </c>
      <c r="BZW25" s="460"/>
      <c r="BZX25" s="460"/>
      <c r="BZY25" s="460"/>
      <c r="BZZ25" s="460"/>
      <c r="CAA25" s="460"/>
      <c r="CAB25" s="177"/>
      <c r="CAC25" s="177"/>
      <c r="CAD25" s="177"/>
      <c r="CAE25" s="180"/>
      <c r="CAF25" s="461"/>
      <c r="CAG25" s="462"/>
      <c r="CAH25" s="182"/>
      <c r="CAI25" s="7"/>
      <c r="CAJ25" s="184" t="s">
        <v>234</v>
      </c>
      <c r="CAK25" s="180">
        <f t="shared" ref="CAK25" si="80">CAK23+1</f>
        <v>1</v>
      </c>
      <c r="CAL25" s="460" t="s">
        <v>235</v>
      </c>
      <c r="CAM25" s="460"/>
      <c r="CAN25" s="460"/>
      <c r="CAO25" s="460"/>
      <c r="CAP25" s="460"/>
      <c r="CAQ25" s="460"/>
      <c r="CAR25" s="177"/>
      <c r="CAS25" s="177"/>
      <c r="CAT25" s="177"/>
      <c r="CAU25" s="180"/>
      <c r="CAV25" s="461"/>
      <c r="CAW25" s="462"/>
      <c r="CAX25" s="182"/>
      <c r="CAY25" s="7"/>
      <c r="CAZ25" s="184" t="s">
        <v>234</v>
      </c>
      <c r="CBA25" s="180">
        <f t="shared" ref="CBA25" si="81">CBA23+1</f>
        <v>1</v>
      </c>
      <c r="CBB25" s="460" t="s">
        <v>235</v>
      </c>
      <c r="CBC25" s="460"/>
      <c r="CBD25" s="460"/>
      <c r="CBE25" s="460"/>
      <c r="CBF25" s="460"/>
      <c r="CBG25" s="460"/>
      <c r="CBH25" s="177"/>
      <c r="CBI25" s="177"/>
      <c r="CBJ25" s="177"/>
      <c r="CBK25" s="180"/>
      <c r="CBL25" s="461"/>
      <c r="CBM25" s="462"/>
      <c r="CBN25" s="182"/>
      <c r="CBO25" s="7"/>
      <c r="CBP25" s="184" t="s">
        <v>234</v>
      </c>
      <c r="CBQ25" s="180">
        <f t="shared" ref="CBQ25" si="82">CBQ23+1</f>
        <v>1</v>
      </c>
      <c r="CBR25" s="460" t="s">
        <v>235</v>
      </c>
      <c r="CBS25" s="460"/>
      <c r="CBT25" s="460"/>
      <c r="CBU25" s="460"/>
      <c r="CBV25" s="460"/>
      <c r="CBW25" s="460"/>
      <c r="CBX25" s="177"/>
      <c r="CBY25" s="177"/>
      <c r="CBZ25" s="177"/>
      <c r="CCA25" s="180"/>
      <c r="CCB25" s="461"/>
      <c r="CCC25" s="462"/>
      <c r="CCD25" s="182"/>
      <c r="CCE25" s="7"/>
      <c r="CCF25" s="184" t="s">
        <v>234</v>
      </c>
      <c r="CCG25" s="180">
        <f t="shared" ref="CCG25" si="83">CCG23+1</f>
        <v>1</v>
      </c>
      <c r="CCH25" s="460" t="s">
        <v>235</v>
      </c>
      <c r="CCI25" s="460"/>
      <c r="CCJ25" s="460"/>
      <c r="CCK25" s="460"/>
      <c r="CCL25" s="460"/>
      <c r="CCM25" s="460"/>
      <c r="CCN25" s="177"/>
      <c r="CCO25" s="177"/>
      <c r="CCP25" s="177"/>
      <c r="CCQ25" s="180"/>
      <c r="CCR25" s="461"/>
      <c r="CCS25" s="462"/>
      <c r="CCT25" s="182"/>
      <c r="CCU25" s="7"/>
      <c r="CCV25" s="184" t="s">
        <v>234</v>
      </c>
      <c r="CCW25" s="180">
        <f t="shared" ref="CCW25" si="84">CCW23+1</f>
        <v>1</v>
      </c>
      <c r="CCX25" s="460" t="s">
        <v>235</v>
      </c>
      <c r="CCY25" s="460"/>
      <c r="CCZ25" s="460"/>
      <c r="CDA25" s="460"/>
      <c r="CDB25" s="460"/>
      <c r="CDC25" s="460"/>
      <c r="CDD25" s="177"/>
      <c r="CDE25" s="177"/>
      <c r="CDF25" s="177"/>
      <c r="CDG25" s="180"/>
      <c r="CDH25" s="461"/>
      <c r="CDI25" s="462"/>
      <c r="CDJ25" s="182"/>
      <c r="CDK25" s="7"/>
      <c r="CDL25" s="184" t="s">
        <v>234</v>
      </c>
      <c r="CDM25" s="180">
        <f t="shared" ref="CDM25" si="85">CDM23+1</f>
        <v>1</v>
      </c>
      <c r="CDN25" s="460" t="s">
        <v>235</v>
      </c>
      <c r="CDO25" s="460"/>
      <c r="CDP25" s="460"/>
      <c r="CDQ25" s="460"/>
      <c r="CDR25" s="460"/>
      <c r="CDS25" s="460"/>
      <c r="CDT25" s="177"/>
      <c r="CDU25" s="177"/>
      <c r="CDV25" s="177"/>
      <c r="CDW25" s="180"/>
      <c r="CDX25" s="461"/>
      <c r="CDY25" s="462"/>
      <c r="CDZ25" s="182"/>
      <c r="CEA25" s="7"/>
      <c r="CEB25" s="184" t="s">
        <v>234</v>
      </c>
      <c r="CEC25" s="180">
        <f t="shared" ref="CEC25" si="86">CEC23+1</f>
        <v>1</v>
      </c>
      <c r="CED25" s="460" t="s">
        <v>235</v>
      </c>
      <c r="CEE25" s="460"/>
      <c r="CEF25" s="460"/>
      <c r="CEG25" s="460"/>
      <c r="CEH25" s="460"/>
      <c r="CEI25" s="460"/>
      <c r="CEJ25" s="177"/>
      <c r="CEK25" s="177"/>
      <c r="CEL25" s="177"/>
      <c r="CEM25" s="180"/>
      <c r="CEN25" s="461"/>
      <c r="CEO25" s="462"/>
      <c r="CEP25" s="182"/>
      <c r="CEQ25" s="7"/>
      <c r="CER25" s="184" t="s">
        <v>234</v>
      </c>
      <c r="CES25" s="180">
        <f t="shared" ref="CES25" si="87">CES23+1</f>
        <v>1</v>
      </c>
      <c r="CET25" s="460" t="s">
        <v>235</v>
      </c>
      <c r="CEU25" s="460"/>
      <c r="CEV25" s="460"/>
      <c r="CEW25" s="460"/>
      <c r="CEX25" s="460"/>
      <c r="CEY25" s="460"/>
      <c r="CEZ25" s="177"/>
      <c r="CFA25" s="177"/>
      <c r="CFB25" s="177"/>
      <c r="CFC25" s="180"/>
      <c r="CFD25" s="461"/>
      <c r="CFE25" s="462"/>
      <c r="CFF25" s="182"/>
      <c r="CFG25" s="7"/>
      <c r="CFH25" s="184" t="s">
        <v>234</v>
      </c>
      <c r="CFI25" s="180">
        <f t="shared" ref="CFI25" si="88">CFI23+1</f>
        <v>1</v>
      </c>
      <c r="CFJ25" s="460" t="s">
        <v>235</v>
      </c>
      <c r="CFK25" s="460"/>
      <c r="CFL25" s="460"/>
      <c r="CFM25" s="460"/>
      <c r="CFN25" s="460"/>
      <c r="CFO25" s="460"/>
      <c r="CFP25" s="177"/>
      <c r="CFQ25" s="177"/>
      <c r="CFR25" s="177"/>
      <c r="CFS25" s="180"/>
      <c r="CFT25" s="461"/>
      <c r="CFU25" s="462"/>
      <c r="CFV25" s="182"/>
      <c r="CFW25" s="7"/>
      <c r="CFX25" s="184" t="s">
        <v>234</v>
      </c>
      <c r="CFY25" s="180">
        <f t="shared" ref="CFY25" si="89">CFY23+1</f>
        <v>1</v>
      </c>
      <c r="CFZ25" s="460" t="s">
        <v>235</v>
      </c>
      <c r="CGA25" s="460"/>
      <c r="CGB25" s="460"/>
      <c r="CGC25" s="460"/>
      <c r="CGD25" s="460"/>
      <c r="CGE25" s="460"/>
      <c r="CGF25" s="177"/>
      <c r="CGG25" s="177"/>
      <c r="CGH25" s="177"/>
      <c r="CGI25" s="180"/>
      <c r="CGJ25" s="461"/>
      <c r="CGK25" s="462"/>
      <c r="CGL25" s="182"/>
      <c r="CGM25" s="7"/>
      <c r="CGN25" s="184" t="s">
        <v>234</v>
      </c>
      <c r="CGO25" s="180">
        <f t="shared" ref="CGO25" si="90">CGO23+1</f>
        <v>1</v>
      </c>
      <c r="CGP25" s="460" t="s">
        <v>235</v>
      </c>
      <c r="CGQ25" s="460"/>
      <c r="CGR25" s="460"/>
      <c r="CGS25" s="460"/>
      <c r="CGT25" s="460"/>
      <c r="CGU25" s="460"/>
      <c r="CGV25" s="177"/>
      <c r="CGW25" s="177"/>
      <c r="CGX25" s="177"/>
      <c r="CGY25" s="180"/>
      <c r="CGZ25" s="461"/>
      <c r="CHA25" s="462"/>
      <c r="CHB25" s="182"/>
      <c r="CHC25" s="7"/>
      <c r="CHD25" s="184" t="s">
        <v>234</v>
      </c>
      <c r="CHE25" s="180">
        <f t="shared" ref="CHE25" si="91">CHE23+1</f>
        <v>1</v>
      </c>
      <c r="CHF25" s="460" t="s">
        <v>235</v>
      </c>
      <c r="CHG25" s="460"/>
      <c r="CHH25" s="460"/>
      <c r="CHI25" s="460"/>
      <c r="CHJ25" s="460"/>
      <c r="CHK25" s="460"/>
      <c r="CHL25" s="177"/>
      <c r="CHM25" s="177"/>
      <c r="CHN25" s="177"/>
      <c r="CHO25" s="180"/>
      <c r="CHP25" s="461"/>
      <c r="CHQ25" s="462"/>
      <c r="CHR25" s="182"/>
      <c r="CHS25" s="7"/>
      <c r="CHT25" s="184" t="s">
        <v>234</v>
      </c>
      <c r="CHU25" s="180">
        <f t="shared" ref="CHU25" si="92">CHU23+1</f>
        <v>1</v>
      </c>
      <c r="CHV25" s="460" t="s">
        <v>235</v>
      </c>
      <c r="CHW25" s="460"/>
      <c r="CHX25" s="460"/>
      <c r="CHY25" s="460"/>
      <c r="CHZ25" s="460"/>
      <c r="CIA25" s="460"/>
      <c r="CIB25" s="177"/>
      <c r="CIC25" s="177"/>
      <c r="CID25" s="177"/>
      <c r="CIE25" s="180"/>
      <c r="CIF25" s="461"/>
      <c r="CIG25" s="462"/>
      <c r="CIH25" s="182"/>
      <c r="CII25" s="7"/>
      <c r="CIJ25" s="184" t="s">
        <v>234</v>
      </c>
      <c r="CIK25" s="180">
        <f t="shared" ref="CIK25" si="93">CIK23+1</f>
        <v>1</v>
      </c>
      <c r="CIL25" s="460" t="s">
        <v>235</v>
      </c>
      <c r="CIM25" s="460"/>
      <c r="CIN25" s="460"/>
      <c r="CIO25" s="460"/>
      <c r="CIP25" s="460"/>
      <c r="CIQ25" s="460"/>
      <c r="CIR25" s="177"/>
      <c r="CIS25" s="177"/>
      <c r="CIT25" s="177"/>
      <c r="CIU25" s="180"/>
      <c r="CIV25" s="461"/>
      <c r="CIW25" s="462"/>
      <c r="CIX25" s="182"/>
      <c r="CIY25" s="7"/>
      <c r="CIZ25" s="184" t="s">
        <v>234</v>
      </c>
      <c r="CJA25" s="180">
        <f t="shared" ref="CJA25" si="94">CJA23+1</f>
        <v>1</v>
      </c>
      <c r="CJB25" s="460" t="s">
        <v>235</v>
      </c>
      <c r="CJC25" s="460"/>
      <c r="CJD25" s="460"/>
      <c r="CJE25" s="460"/>
      <c r="CJF25" s="460"/>
      <c r="CJG25" s="460"/>
      <c r="CJH25" s="177"/>
      <c r="CJI25" s="177"/>
      <c r="CJJ25" s="177"/>
      <c r="CJK25" s="180"/>
      <c r="CJL25" s="461"/>
      <c r="CJM25" s="462"/>
      <c r="CJN25" s="182"/>
      <c r="CJO25" s="7"/>
      <c r="CJP25" s="184" t="s">
        <v>234</v>
      </c>
      <c r="CJQ25" s="180">
        <f t="shared" ref="CJQ25" si="95">CJQ23+1</f>
        <v>1</v>
      </c>
      <c r="CJR25" s="460" t="s">
        <v>235</v>
      </c>
      <c r="CJS25" s="460"/>
      <c r="CJT25" s="460"/>
      <c r="CJU25" s="460"/>
      <c r="CJV25" s="460"/>
      <c r="CJW25" s="460"/>
      <c r="CJX25" s="177"/>
      <c r="CJY25" s="177"/>
      <c r="CJZ25" s="177"/>
      <c r="CKA25" s="180"/>
      <c r="CKB25" s="461"/>
      <c r="CKC25" s="462"/>
      <c r="CKD25" s="182"/>
      <c r="CKE25" s="7"/>
      <c r="CKF25" s="184" t="s">
        <v>234</v>
      </c>
      <c r="CKG25" s="180">
        <f t="shared" ref="CKG25" si="96">CKG23+1</f>
        <v>1</v>
      </c>
      <c r="CKH25" s="460" t="s">
        <v>235</v>
      </c>
      <c r="CKI25" s="460"/>
      <c r="CKJ25" s="460"/>
      <c r="CKK25" s="460"/>
      <c r="CKL25" s="460"/>
      <c r="CKM25" s="460"/>
      <c r="CKN25" s="177"/>
      <c r="CKO25" s="177"/>
      <c r="CKP25" s="177"/>
      <c r="CKQ25" s="180"/>
      <c r="CKR25" s="461"/>
      <c r="CKS25" s="462"/>
      <c r="CKT25" s="182"/>
      <c r="CKU25" s="7"/>
      <c r="CKV25" s="184" t="s">
        <v>234</v>
      </c>
      <c r="CKW25" s="180">
        <f t="shared" ref="CKW25" si="97">CKW23+1</f>
        <v>1</v>
      </c>
      <c r="CKX25" s="460" t="s">
        <v>235</v>
      </c>
      <c r="CKY25" s="460"/>
      <c r="CKZ25" s="460"/>
      <c r="CLA25" s="460"/>
      <c r="CLB25" s="460"/>
      <c r="CLC25" s="460"/>
      <c r="CLD25" s="177"/>
      <c r="CLE25" s="177"/>
      <c r="CLF25" s="177"/>
      <c r="CLG25" s="180"/>
      <c r="CLH25" s="461"/>
      <c r="CLI25" s="462"/>
      <c r="CLJ25" s="182"/>
      <c r="CLK25" s="7"/>
      <c r="CLL25" s="184" t="s">
        <v>234</v>
      </c>
      <c r="CLM25" s="180">
        <f t="shared" ref="CLM25" si="98">CLM23+1</f>
        <v>1</v>
      </c>
      <c r="CLN25" s="460" t="s">
        <v>235</v>
      </c>
      <c r="CLO25" s="460"/>
      <c r="CLP25" s="460"/>
      <c r="CLQ25" s="460"/>
      <c r="CLR25" s="460"/>
      <c r="CLS25" s="460"/>
      <c r="CLT25" s="177"/>
      <c r="CLU25" s="177"/>
      <c r="CLV25" s="177"/>
      <c r="CLW25" s="180"/>
      <c r="CLX25" s="461"/>
      <c r="CLY25" s="462"/>
      <c r="CLZ25" s="182"/>
      <c r="CMA25" s="7"/>
      <c r="CMB25" s="184" t="s">
        <v>234</v>
      </c>
      <c r="CMC25" s="180">
        <f t="shared" ref="CMC25" si="99">CMC23+1</f>
        <v>1</v>
      </c>
      <c r="CMD25" s="460" t="s">
        <v>235</v>
      </c>
      <c r="CME25" s="460"/>
      <c r="CMF25" s="460"/>
      <c r="CMG25" s="460"/>
      <c r="CMH25" s="460"/>
      <c r="CMI25" s="460"/>
      <c r="CMJ25" s="177"/>
      <c r="CMK25" s="177"/>
      <c r="CML25" s="177"/>
      <c r="CMM25" s="180"/>
      <c r="CMN25" s="461"/>
      <c r="CMO25" s="462"/>
      <c r="CMP25" s="182"/>
      <c r="CMQ25" s="7"/>
      <c r="CMR25" s="184" t="s">
        <v>234</v>
      </c>
      <c r="CMS25" s="180">
        <f t="shared" ref="CMS25" si="100">CMS23+1</f>
        <v>1</v>
      </c>
      <c r="CMT25" s="460" t="s">
        <v>235</v>
      </c>
      <c r="CMU25" s="460"/>
      <c r="CMV25" s="460"/>
      <c r="CMW25" s="460"/>
      <c r="CMX25" s="460"/>
      <c r="CMY25" s="460"/>
      <c r="CMZ25" s="177"/>
      <c r="CNA25" s="177"/>
      <c r="CNB25" s="177"/>
      <c r="CNC25" s="180"/>
      <c r="CND25" s="461"/>
      <c r="CNE25" s="462"/>
      <c r="CNF25" s="182"/>
      <c r="CNG25" s="7"/>
      <c r="CNH25" s="184" t="s">
        <v>234</v>
      </c>
      <c r="CNI25" s="180">
        <f t="shared" ref="CNI25" si="101">CNI23+1</f>
        <v>1</v>
      </c>
      <c r="CNJ25" s="460" t="s">
        <v>235</v>
      </c>
      <c r="CNK25" s="460"/>
      <c r="CNL25" s="460"/>
      <c r="CNM25" s="460"/>
      <c r="CNN25" s="460"/>
      <c r="CNO25" s="460"/>
      <c r="CNP25" s="177"/>
      <c r="CNQ25" s="177"/>
      <c r="CNR25" s="177"/>
      <c r="CNS25" s="180"/>
      <c r="CNT25" s="461"/>
      <c r="CNU25" s="462"/>
      <c r="CNV25" s="182"/>
      <c r="CNW25" s="7"/>
      <c r="CNX25" s="184" t="s">
        <v>234</v>
      </c>
      <c r="CNY25" s="180">
        <f t="shared" ref="CNY25" si="102">CNY23+1</f>
        <v>1</v>
      </c>
      <c r="CNZ25" s="460" t="s">
        <v>235</v>
      </c>
      <c r="COA25" s="460"/>
      <c r="COB25" s="460"/>
      <c r="COC25" s="460"/>
      <c r="COD25" s="460"/>
      <c r="COE25" s="460"/>
      <c r="COF25" s="177"/>
      <c r="COG25" s="177"/>
      <c r="COH25" s="177"/>
      <c r="COI25" s="180"/>
      <c r="COJ25" s="461"/>
      <c r="COK25" s="462"/>
      <c r="COL25" s="182"/>
      <c r="COM25" s="7"/>
      <c r="CON25" s="184" t="s">
        <v>234</v>
      </c>
      <c r="COO25" s="180">
        <f t="shared" ref="COO25" si="103">COO23+1</f>
        <v>1</v>
      </c>
      <c r="COP25" s="460" t="s">
        <v>235</v>
      </c>
      <c r="COQ25" s="460"/>
      <c r="COR25" s="460"/>
      <c r="COS25" s="460"/>
      <c r="COT25" s="460"/>
      <c r="COU25" s="460"/>
      <c r="COV25" s="177"/>
      <c r="COW25" s="177"/>
      <c r="COX25" s="177"/>
      <c r="COY25" s="180"/>
      <c r="COZ25" s="461"/>
      <c r="CPA25" s="462"/>
      <c r="CPB25" s="182"/>
      <c r="CPC25" s="7"/>
      <c r="CPD25" s="184" t="s">
        <v>234</v>
      </c>
      <c r="CPE25" s="180">
        <f t="shared" ref="CPE25" si="104">CPE23+1</f>
        <v>1</v>
      </c>
      <c r="CPF25" s="460" t="s">
        <v>235</v>
      </c>
      <c r="CPG25" s="460"/>
      <c r="CPH25" s="460"/>
      <c r="CPI25" s="460"/>
      <c r="CPJ25" s="460"/>
      <c r="CPK25" s="460"/>
      <c r="CPL25" s="177"/>
      <c r="CPM25" s="177"/>
      <c r="CPN25" s="177"/>
      <c r="CPO25" s="180"/>
      <c r="CPP25" s="461"/>
      <c r="CPQ25" s="462"/>
      <c r="CPR25" s="182"/>
      <c r="CPS25" s="7"/>
      <c r="CPT25" s="184" t="s">
        <v>234</v>
      </c>
      <c r="CPU25" s="180">
        <f t="shared" ref="CPU25" si="105">CPU23+1</f>
        <v>1</v>
      </c>
      <c r="CPV25" s="460" t="s">
        <v>235</v>
      </c>
      <c r="CPW25" s="460"/>
      <c r="CPX25" s="460"/>
      <c r="CPY25" s="460"/>
      <c r="CPZ25" s="460"/>
      <c r="CQA25" s="460"/>
      <c r="CQB25" s="177"/>
      <c r="CQC25" s="177"/>
      <c r="CQD25" s="177"/>
      <c r="CQE25" s="180"/>
      <c r="CQF25" s="461"/>
      <c r="CQG25" s="462"/>
      <c r="CQH25" s="182"/>
      <c r="CQI25" s="7"/>
      <c r="CQJ25" s="184" t="s">
        <v>234</v>
      </c>
      <c r="CQK25" s="180">
        <f t="shared" ref="CQK25" si="106">CQK23+1</f>
        <v>1</v>
      </c>
      <c r="CQL25" s="460" t="s">
        <v>235</v>
      </c>
      <c r="CQM25" s="460"/>
      <c r="CQN25" s="460"/>
      <c r="CQO25" s="460"/>
      <c r="CQP25" s="460"/>
      <c r="CQQ25" s="460"/>
      <c r="CQR25" s="177"/>
      <c r="CQS25" s="177"/>
      <c r="CQT25" s="177"/>
      <c r="CQU25" s="180"/>
      <c r="CQV25" s="461"/>
      <c r="CQW25" s="462"/>
      <c r="CQX25" s="182"/>
      <c r="CQY25" s="7"/>
      <c r="CQZ25" s="184" t="s">
        <v>234</v>
      </c>
      <c r="CRA25" s="180">
        <f t="shared" ref="CRA25" si="107">CRA23+1</f>
        <v>1</v>
      </c>
      <c r="CRB25" s="460" t="s">
        <v>235</v>
      </c>
      <c r="CRC25" s="460"/>
      <c r="CRD25" s="460"/>
      <c r="CRE25" s="460"/>
      <c r="CRF25" s="460"/>
      <c r="CRG25" s="460"/>
      <c r="CRH25" s="177"/>
      <c r="CRI25" s="177"/>
      <c r="CRJ25" s="177"/>
      <c r="CRK25" s="180"/>
      <c r="CRL25" s="461"/>
      <c r="CRM25" s="462"/>
      <c r="CRN25" s="182"/>
      <c r="CRO25" s="7"/>
      <c r="CRP25" s="184" t="s">
        <v>234</v>
      </c>
      <c r="CRQ25" s="180">
        <f t="shared" ref="CRQ25" si="108">CRQ23+1</f>
        <v>1</v>
      </c>
      <c r="CRR25" s="460" t="s">
        <v>235</v>
      </c>
      <c r="CRS25" s="460"/>
      <c r="CRT25" s="460"/>
      <c r="CRU25" s="460"/>
      <c r="CRV25" s="460"/>
      <c r="CRW25" s="460"/>
      <c r="CRX25" s="177"/>
      <c r="CRY25" s="177"/>
      <c r="CRZ25" s="177"/>
      <c r="CSA25" s="180"/>
      <c r="CSB25" s="461"/>
      <c r="CSC25" s="462"/>
      <c r="CSD25" s="182"/>
      <c r="CSE25" s="7"/>
      <c r="CSF25" s="184" t="s">
        <v>234</v>
      </c>
      <c r="CSG25" s="180">
        <f t="shared" ref="CSG25" si="109">CSG23+1</f>
        <v>1</v>
      </c>
      <c r="CSH25" s="460" t="s">
        <v>235</v>
      </c>
      <c r="CSI25" s="460"/>
      <c r="CSJ25" s="460"/>
      <c r="CSK25" s="460"/>
      <c r="CSL25" s="460"/>
      <c r="CSM25" s="460"/>
      <c r="CSN25" s="177"/>
      <c r="CSO25" s="177"/>
      <c r="CSP25" s="177"/>
      <c r="CSQ25" s="180"/>
      <c r="CSR25" s="461"/>
      <c r="CSS25" s="462"/>
      <c r="CST25" s="182"/>
      <c r="CSU25" s="7"/>
      <c r="CSV25" s="184" t="s">
        <v>234</v>
      </c>
      <c r="CSW25" s="180">
        <f t="shared" ref="CSW25" si="110">CSW23+1</f>
        <v>1</v>
      </c>
      <c r="CSX25" s="460" t="s">
        <v>235</v>
      </c>
      <c r="CSY25" s="460"/>
      <c r="CSZ25" s="460"/>
      <c r="CTA25" s="460"/>
      <c r="CTB25" s="460"/>
      <c r="CTC25" s="460"/>
      <c r="CTD25" s="177"/>
      <c r="CTE25" s="177"/>
      <c r="CTF25" s="177"/>
      <c r="CTG25" s="180"/>
      <c r="CTH25" s="461"/>
      <c r="CTI25" s="462"/>
      <c r="CTJ25" s="182"/>
      <c r="CTK25" s="7"/>
      <c r="CTL25" s="184" t="s">
        <v>234</v>
      </c>
      <c r="CTM25" s="180">
        <f t="shared" ref="CTM25" si="111">CTM23+1</f>
        <v>1</v>
      </c>
      <c r="CTN25" s="460" t="s">
        <v>235</v>
      </c>
      <c r="CTO25" s="460"/>
      <c r="CTP25" s="460"/>
      <c r="CTQ25" s="460"/>
      <c r="CTR25" s="460"/>
      <c r="CTS25" s="460"/>
      <c r="CTT25" s="177"/>
      <c r="CTU25" s="177"/>
      <c r="CTV25" s="177"/>
      <c r="CTW25" s="180"/>
      <c r="CTX25" s="461"/>
      <c r="CTY25" s="462"/>
      <c r="CTZ25" s="182"/>
      <c r="CUA25" s="7"/>
      <c r="CUB25" s="184" t="s">
        <v>234</v>
      </c>
      <c r="CUC25" s="180">
        <f t="shared" ref="CUC25" si="112">CUC23+1</f>
        <v>1</v>
      </c>
      <c r="CUD25" s="460" t="s">
        <v>235</v>
      </c>
      <c r="CUE25" s="460"/>
      <c r="CUF25" s="460"/>
      <c r="CUG25" s="460"/>
      <c r="CUH25" s="460"/>
      <c r="CUI25" s="460"/>
      <c r="CUJ25" s="177"/>
      <c r="CUK25" s="177"/>
      <c r="CUL25" s="177"/>
      <c r="CUM25" s="180"/>
      <c r="CUN25" s="461"/>
      <c r="CUO25" s="462"/>
      <c r="CUP25" s="182"/>
      <c r="CUQ25" s="7"/>
      <c r="CUR25" s="184" t="s">
        <v>234</v>
      </c>
      <c r="CUS25" s="180">
        <f t="shared" ref="CUS25" si="113">CUS23+1</f>
        <v>1</v>
      </c>
      <c r="CUT25" s="460" t="s">
        <v>235</v>
      </c>
      <c r="CUU25" s="460"/>
      <c r="CUV25" s="460"/>
      <c r="CUW25" s="460"/>
      <c r="CUX25" s="460"/>
      <c r="CUY25" s="460"/>
      <c r="CUZ25" s="177"/>
      <c r="CVA25" s="177"/>
      <c r="CVB25" s="177"/>
      <c r="CVC25" s="180"/>
      <c r="CVD25" s="461"/>
      <c r="CVE25" s="462"/>
      <c r="CVF25" s="182"/>
      <c r="CVG25" s="7"/>
      <c r="CVH25" s="184" t="s">
        <v>234</v>
      </c>
      <c r="CVI25" s="180">
        <f t="shared" ref="CVI25" si="114">CVI23+1</f>
        <v>1</v>
      </c>
      <c r="CVJ25" s="460" t="s">
        <v>235</v>
      </c>
      <c r="CVK25" s="460"/>
      <c r="CVL25" s="460"/>
      <c r="CVM25" s="460"/>
      <c r="CVN25" s="460"/>
      <c r="CVO25" s="460"/>
      <c r="CVP25" s="177"/>
      <c r="CVQ25" s="177"/>
      <c r="CVR25" s="177"/>
      <c r="CVS25" s="180"/>
      <c r="CVT25" s="461"/>
      <c r="CVU25" s="462"/>
      <c r="CVV25" s="182"/>
      <c r="CVW25" s="7"/>
      <c r="CVX25" s="184" t="s">
        <v>234</v>
      </c>
      <c r="CVY25" s="180">
        <f t="shared" ref="CVY25" si="115">CVY23+1</f>
        <v>1</v>
      </c>
      <c r="CVZ25" s="460" t="s">
        <v>235</v>
      </c>
      <c r="CWA25" s="460"/>
      <c r="CWB25" s="460"/>
      <c r="CWC25" s="460"/>
      <c r="CWD25" s="460"/>
      <c r="CWE25" s="460"/>
      <c r="CWF25" s="177"/>
      <c r="CWG25" s="177"/>
      <c r="CWH25" s="177"/>
      <c r="CWI25" s="180"/>
      <c r="CWJ25" s="461"/>
      <c r="CWK25" s="462"/>
      <c r="CWL25" s="182"/>
      <c r="CWM25" s="7"/>
      <c r="CWN25" s="184" t="s">
        <v>234</v>
      </c>
      <c r="CWO25" s="180">
        <f t="shared" ref="CWO25" si="116">CWO23+1</f>
        <v>1</v>
      </c>
      <c r="CWP25" s="460" t="s">
        <v>235</v>
      </c>
      <c r="CWQ25" s="460"/>
      <c r="CWR25" s="460"/>
      <c r="CWS25" s="460"/>
      <c r="CWT25" s="460"/>
      <c r="CWU25" s="460"/>
      <c r="CWV25" s="177"/>
      <c r="CWW25" s="177"/>
      <c r="CWX25" s="177"/>
      <c r="CWY25" s="180"/>
      <c r="CWZ25" s="461"/>
      <c r="CXA25" s="462"/>
      <c r="CXB25" s="182"/>
      <c r="CXC25" s="7"/>
      <c r="CXD25" s="184" t="s">
        <v>234</v>
      </c>
      <c r="CXE25" s="180">
        <f t="shared" ref="CXE25" si="117">CXE23+1</f>
        <v>1</v>
      </c>
      <c r="CXF25" s="460" t="s">
        <v>235</v>
      </c>
      <c r="CXG25" s="460"/>
      <c r="CXH25" s="460"/>
      <c r="CXI25" s="460"/>
      <c r="CXJ25" s="460"/>
      <c r="CXK25" s="460"/>
      <c r="CXL25" s="177"/>
      <c r="CXM25" s="177"/>
      <c r="CXN25" s="177"/>
      <c r="CXO25" s="180"/>
      <c r="CXP25" s="461"/>
      <c r="CXQ25" s="462"/>
      <c r="CXR25" s="182"/>
      <c r="CXS25" s="7"/>
      <c r="CXT25" s="184" t="s">
        <v>234</v>
      </c>
      <c r="CXU25" s="180">
        <f t="shared" ref="CXU25" si="118">CXU23+1</f>
        <v>1</v>
      </c>
      <c r="CXV25" s="460" t="s">
        <v>235</v>
      </c>
      <c r="CXW25" s="460"/>
      <c r="CXX25" s="460"/>
      <c r="CXY25" s="460"/>
      <c r="CXZ25" s="460"/>
      <c r="CYA25" s="460"/>
      <c r="CYB25" s="177"/>
      <c r="CYC25" s="177"/>
      <c r="CYD25" s="177"/>
      <c r="CYE25" s="180"/>
      <c r="CYF25" s="461"/>
      <c r="CYG25" s="462"/>
      <c r="CYH25" s="182"/>
      <c r="CYI25" s="7"/>
      <c r="CYJ25" s="184" t="s">
        <v>234</v>
      </c>
      <c r="CYK25" s="180">
        <f t="shared" ref="CYK25" si="119">CYK23+1</f>
        <v>1</v>
      </c>
      <c r="CYL25" s="460" t="s">
        <v>235</v>
      </c>
      <c r="CYM25" s="460"/>
      <c r="CYN25" s="460"/>
      <c r="CYO25" s="460"/>
      <c r="CYP25" s="460"/>
      <c r="CYQ25" s="460"/>
      <c r="CYR25" s="177"/>
      <c r="CYS25" s="177"/>
      <c r="CYT25" s="177"/>
      <c r="CYU25" s="180"/>
      <c r="CYV25" s="461"/>
      <c r="CYW25" s="462"/>
      <c r="CYX25" s="182"/>
      <c r="CYY25" s="7"/>
      <c r="CYZ25" s="184" t="s">
        <v>234</v>
      </c>
      <c r="CZA25" s="180">
        <f t="shared" ref="CZA25" si="120">CZA23+1</f>
        <v>1</v>
      </c>
      <c r="CZB25" s="460" t="s">
        <v>235</v>
      </c>
      <c r="CZC25" s="460"/>
      <c r="CZD25" s="460"/>
      <c r="CZE25" s="460"/>
      <c r="CZF25" s="460"/>
      <c r="CZG25" s="460"/>
      <c r="CZH25" s="177"/>
      <c r="CZI25" s="177"/>
      <c r="CZJ25" s="177"/>
      <c r="CZK25" s="180"/>
      <c r="CZL25" s="461"/>
      <c r="CZM25" s="462"/>
      <c r="CZN25" s="182"/>
      <c r="CZO25" s="7"/>
      <c r="CZP25" s="184" t="s">
        <v>234</v>
      </c>
      <c r="CZQ25" s="180">
        <f t="shared" ref="CZQ25" si="121">CZQ23+1</f>
        <v>1</v>
      </c>
      <c r="CZR25" s="460" t="s">
        <v>235</v>
      </c>
      <c r="CZS25" s="460"/>
      <c r="CZT25" s="460"/>
      <c r="CZU25" s="460"/>
      <c r="CZV25" s="460"/>
      <c r="CZW25" s="460"/>
      <c r="CZX25" s="177"/>
      <c r="CZY25" s="177"/>
      <c r="CZZ25" s="177"/>
      <c r="DAA25" s="180"/>
      <c r="DAB25" s="461"/>
      <c r="DAC25" s="462"/>
      <c r="DAD25" s="182"/>
      <c r="DAE25" s="7"/>
      <c r="DAF25" s="184" t="s">
        <v>234</v>
      </c>
      <c r="DAG25" s="180">
        <f t="shared" ref="DAG25" si="122">DAG23+1</f>
        <v>1</v>
      </c>
      <c r="DAH25" s="460" t="s">
        <v>235</v>
      </c>
      <c r="DAI25" s="460"/>
      <c r="DAJ25" s="460"/>
      <c r="DAK25" s="460"/>
      <c r="DAL25" s="460"/>
      <c r="DAM25" s="460"/>
      <c r="DAN25" s="177"/>
      <c r="DAO25" s="177"/>
      <c r="DAP25" s="177"/>
      <c r="DAQ25" s="180"/>
      <c r="DAR25" s="461"/>
      <c r="DAS25" s="462"/>
      <c r="DAT25" s="182"/>
      <c r="DAU25" s="7"/>
      <c r="DAV25" s="184" t="s">
        <v>234</v>
      </c>
      <c r="DAW25" s="180">
        <f t="shared" ref="DAW25" si="123">DAW23+1</f>
        <v>1</v>
      </c>
      <c r="DAX25" s="460" t="s">
        <v>235</v>
      </c>
      <c r="DAY25" s="460"/>
      <c r="DAZ25" s="460"/>
      <c r="DBA25" s="460"/>
      <c r="DBB25" s="460"/>
      <c r="DBC25" s="460"/>
      <c r="DBD25" s="177"/>
      <c r="DBE25" s="177"/>
      <c r="DBF25" s="177"/>
      <c r="DBG25" s="180"/>
      <c r="DBH25" s="461"/>
      <c r="DBI25" s="462"/>
      <c r="DBJ25" s="182"/>
      <c r="DBK25" s="7"/>
      <c r="DBL25" s="184" t="s">
        <v>234</v>
      </c>
      <c r="DBM25" s="180">
        <f t="shared" ref="DBM25" si="124">DBM23+1</f>
        <v>1</v>
      </c>
      <c r="DBN25" s="460" t="s">
        <v>235</v>
      </c>
      <c r="DBO25" s="460"/>
      <c r="DBP25" s="460"/>
      <c r="DBQ25" s="460"/>
      <c r="DBR25" s="460"/>
      <c r="DBS25" s="460"/>
      <c r="DBT25" s="177"/>
      <c r="DBU25" s="177"/>
      <c r="DBV25" s="177"/>
      <c r="DBW25" s="180"/>
      <c r="DBX25" s="461"/>
      <c r="DBY25" s="462"/>
      <c r="DBZ25" s="182"/>
      <c r="DCA25" s="7"/>
      <c r="DCB25" s="184" t="s">
        <v>234</v>
      </c>
      <c r="DCC25" s="180">
        <f t="shared" ref="DCC25" si="125">DCC23+1</f>
        <v>1</v>
      </c>
      <c r="DCD25" s="460" t="s">
        <v>235</v>
      </c>
      <c r="DCE25" s="460"/>
      <c r="DCF25" s="460"/>
      <c r="DCG25" s="460"/>
      <c r="DCH25" s="460"/>
      <c r="DCI25" s="460"/>
      <c r="DCJ25" s="177"/>
      <c r="DCK25" s="177"/>
      <c r="DCL25" s="177"/>
      <c r="DCM25" s="180"/>
      <c r="DCN25" s="461"/>
      <c r="DCO25" s="462"/>
      <c r="DCP25" s="182"/>
      <c r="DCQ25" s="7"/>
      <c r="DCR25" s="184" t="s">
        <v>234</v>
      </c>
      <c r="DCS25" s="180">
        <f t="shared" ref="DCS25" si="126">DCS23+1</f>
        <v>1</v>
      </c>
      <c r="DCT25" s="460" t="s">
        <v>235</v>
      </c>
      <c r="DCU25" s="460"/>
      <c r="DCV25" s="460"/>
      <c r="DCW25" s="460"/>
      <c r="DCX25" s="460"/>
      <c r="DCY25" s="460"/>
      <c r="DCZ25" s="177"/>
      <c r="DDA25" s="177"/>
      <c r="DDB25" s="177"/>
      <c r="DDC25" s="180"/>
      <c r="DDD25" s="461"/>
      <c r="DDE25" s="462"/>
      <c r="DDF25" s="182"/>
      <c r="DDG25" s="7"/>
      <c r="DDH25" s="184" t="s">
        <v>234</v>
      </c>
      <c r="DDI25" s="180">
        <f t="shared" ref="DDI25" si="127">DDI23+1</f>
        <v>1</v>
      </c>
      <c r="DDJ25" s="460" t="s">
        <v>235</v>
      </c>
      <c r="DDK25" s="460"/>
      <c r="DDL25" s="460"/>
      <c r="DDM25" s="460"/>
      <c r="DDN25" s="460"/>
      <c r="DDO25" s="460"/>
      <c r="DDP25" s="177"/>
      <c r="DDQ25" s="177"/>
      <c r="DDR25" s="177"/>
      <c r="DDS25" s="180"/>
      <c r="DDT25" s="461"/>
      <c r="DDU25" s="462"/>
      <c r="DDV25" s="182"/>
      <c r="DDW25" s="7"/>
      <c r="DDX25" s="184" t="s">
        <v>234</v>
      </c>
      <c r="DDY25" s="180">
        <f t="shared" ref="DDY25" si="128">DDY23+1</f>
        <v>1</v>
      </c>
      <c r="DDZ25" s="460" t="s">
        <v>235</v>
      </c>
      <c r="DEA25" s="460"/>
      <c r="DEB25" s="460"/>
      <c r="DEC25" s="460"/>
      <c r="DED25" s="460"/>
      <c r="DEE25" s="460"/>
      <c r="DEF25" s="177"/>
      <c r="DEG25" s="177"/>
      <c r="DEH25" s="177"/>
      <c r="DEI25" s="180"/>
      <c r="DEJ25" s="461"/>
      <c r="DEK25" s="462"/>
      <c r="DEL25" s="182"/>
      <c r="DEM25" s="7"/>
      <c r="DEN25" s="184" t="s">
        <v>234</v>
      </c>
      <c r="DEO25" s="180">
        <f t="shared" ref="DEO25" si="129">DEO23+1</f>
        <v>1</v>
      </c>
      <c r="DEP25" s="460" t="s">
        <v>235</v>
      </c>
      <c r="DEQ25" s="460"/>
      <c r="DER25" s="460"/>
      <c r="DES25" s="460"/>
      <c r="DET25" s="460"/>
      <c r="DEU25" s="460"/>
      <c r="DEV25" s="177"/>
      <c r="DEW25" s="177"/>
      <c r="DEX25" s="177"/>
      <c r="DEY25" s="180"/>
      <c r="DEZ25" s="461"/>
      <c r="DFA25" s="462"/>
      <c r="DFB25" s="182"/>
      <c r="DFC25" s="7"/>
      <c r="DFD25" s="184" t="s">
        <v>234</v>
      </c>
      <c r="DFE25" s="180">
        <f t="shared" ref="DFE25" si="130">DFE23+1</f>
        <v>1</v>
      </c>
      <c r="DFF25" s="460" t="s">
        <v>235</v>
      </c>
      <c r="DFG25" s="460"/>
      <c r="DFH25" s="460"/>
      <c r="DFI25" s="460"/>
      <c r="DFJ25" s="460"/>
      <c r="DFK25" s="460"/>
      <c r="DFL25" s="177"/>
      <c r="DFM25" s="177"/>
      <c r="DFN25" s="177"/>
      <c r="DFO25" s="180"/>
      <c r="DFP25" s="461"/>
      <c r="DFQ25" s="462"/>
      <c r="DFR25" s="182"/>
      <c r="DFS25" s="7"/>
      <c r="DFT25" s="184" t="s">
        <v>234</v>
      </c>
      <c r="DFU25" s="180">
        <f t="shared" ref="DFU25" si="131">DFU23+1</f>
        <v>1</v>
      </c>
      <c r="DFV25" s="460" t="s">
        <v>235</v>
      </c>
      <c r="DFW25" s="460"/>
      <c r="DFX25" s="460"/>
      <c r="DFY25" s="460"/>
      <c r="DFZ25" s="460"/>
      <c r="DGA25" s="460"/>
      <c r="DGB25" s="177"/>
      <c r="DGC25" s="177"/>
      <c r="DGD25" s="177"/>
      <c r="DGE25" s="180"/>
      <c r="DGF25" s="461"/>
      <c r="DGG25" s="462"/>
      <c r="DGH25" s="182"/>
      <c r="DGI25" s="7"/>
      <c r="DGJ25" s="184" t="s">
        <v>234</v>
      </c>
      <c r="DGK25" s="180">
        <f t="shared" ref="DGK25" si="132">DGK23+1</f>
        <v>1</v>
      </c>
      <c r="DGL25" s="460" t="s">
        <v>235</v>
      </c>
      <c r="DGM25" s="460"/>
      <c r="DGN25" s="460"/>
      <c r="DGO25" s="460"/>
      <c r="DGP25" s="460"/>
      <c r="DGQ25" s="460"/>
      <c r="DGR25" s="177"/>
      <c r="DGS25" s="177"/>
      <c r="DGT25" s="177"/>
      <c r="DGU25" s="180"/>
      <c r="DGV25" s="461"/>
      <c r="DGW25" s="462"/>
      <c r="DGX25" s="182"/>
      <c r="DGY25" s="7"/>
      <c r="DGZ25" s="184" t="s">
        <v>234</v>
      </c>
      <c r="DHA25" s="180">
        <f t="shared" ref="DHA25" si="133">DHA23+1</f>
        <v>1</v>
      </c>
      <c r="DHB25" s="460" t="s">
        <v>235</v>
      </c>
      <c r="DHC25" s="460"/>
      <c r="DHD25" s="460"/>
      <c r="DHE25" s="460"/>
      <c r="DHF25" s="460"/>
      <c r="DHG25" s="460"/>
      <c r="DHH25" s="177"/>
      <c r="DHI25" s="177"/>
      <c r="DHJ25" s="177"/>
      <c r="DHK25" s="180"/>
      <c r="DHL25" s="461"/>
      <c r="DHM25" s="462"/>
      <c r="DHN25" s="182"/>
      <c r="DHO25" s="7"/>
      <c r="DHP25" s="184" t="s">
        <v>234</v>
      </c>
      <c r="DHQ25" s="180">
        <f t="shared" ref="DHQ25" si="134">DHQ23+1</f>
        <v>1</v>
      </c>
      <c r="DHR25" s="460" t="s">
        <v>235</v>
      </c>
      <c r="DHS25" s="460"/>
      <c r="DHT25" s="460"/>
      <c r="DHU25" s="460"/>
      <c r="DHV25" s="460"/>
      <c r="DHW25" s="460"/>
      <c r="DHX25" s="177"/>
      <c r="DHY25" s="177"/>
      <c r="DHZ25" s="177"/>
      <c r="DIA25" s="180"/>
      <c r="DIB25" s="461"/>
      <c r="DIC25" s="462"/>
      <c r="DID25" s="182"/>
      <c r="DIE25" s="7"/>
      <c r="DIF25" s="184" t="s">
        <v>234</v>
      </c>
      <c r="DIG25" s="180">
        <f t="shared" ref="DIG25" si="135">DIG23+1</f>
        <v>1</v>
      </c>
      <c r="DIH25" s="460" t="s">
        <v>235</v>
      </c>
      <c r="DII25" s="460"/>
      <c r="DIJ25" s="460"/>
      <c r="DIK25" s="460"/>
      <c r="DIL25" s="460"/>
      <c r="DIM25" s="460"/>
      <c r="DIN25" s="177"/>
      <c r="DIO25" s="177"/>
      <c r="DIP25" s="177"/>
      <c r="DIQ25" s="180"/>
      <c r="DIR25" s="461"/>
      <c r="DIS25" s="462"/>
      <c r="DIT25" s="182"/>
      <c r="DIU25" s="7"/>
      <c r="DIV25" s="184" t="s">
        <v>234</v>
      </c>
      <c r="DIW25" s="180">
        <f t="shared" ref="DIW25" si="136">DIW23+1</f>
        <v>1</v>
      </c>
      <c r="DIX25" s="460" t="s">
        <v>235</v>
      </c>
      <c r="DIY25" s="460"/>
      <c r="DIZ25" s="460"/>
      <c r="DJA25" s="460"/>
      <c r="DJB25" s="460"/>
      <c r="DJC25" s="460"/>
      <c r="DJD25" s="177"/>
      <c r="DJE25" s="177"/>
      <c r="DJF25" s="177"/>
      <c r="DJG25" s="180"/>
      <c r="DJH25" s="461"/>
      <c r="DJI25" s="462"/>
      <c r="DJJ25" s="182"/>
      <c r="DJK25" s="7"/>
      <c r="DJL25" s="184" t="s">
        <v>234</v>
      </c>
      <c r="DJM25" s="180">
        <f t="shared" ref="DJM25" si="137">DJM23+1</f>
        <v>1</v>
      </c>
      <c r="DJN25" s="460" t="s">
        <v>235</v>
      </c>
      <c r="DJO25" s="460"/>
      <c r="DJP25" s="460"/>
      <c r="DJQ25" s="460"/>
      <c r="DJR25" s="460"/>
      <c r="DJS25" s="460"/>
      <c r="DJT25" s="177"/>
      <c r="DJU25" s="177"/>
      <c r="DJV25" s="177"/>
      <c r="DJW25" s="180"/>
      <c r="DJX25" s="461"/>
      <c r="DJY25" s="462"/>
      <c r="DJZ25" s="182"/>
      <c r="DKA25" s="7"/>
      <c r="DKB25" s="184" t="s">
        <v>234</v>
      </c>
      <c r="DKC25" s="180">
        <f t="shared" ref="DKC25" si="138">DKC23+1</f>
        <v>1</v>
      </c>
      <c r="DKD25" s="460" t="s">
        <v>235</v>
      </c>
      <c r="DKE25" s="460"/>
      <c r="DKF25" s="460"/>
      <c r="DKG25" s="460"/>
      <c r="DKH25" s="460"/>
      <c r="DKI25" s="460"/>
      <c r="DKJ25" s="177"/>
      <c r="DKK25" s="177"/>
      <c r="DKL25" s="177"/>
      <c r="DKM25" s="180"/>
      <c r="DKN25" s="461"/>
      <c r="DKO25" s="462"/>
      <c r="DKP25" s="182"/>
      <c r="DKQ25" s="7"/>
      <c r="DKR25" s="184" t="s">
        <v>234</v>
      </c>
      <c r="DKS25" s="180">
        <f t="shared" ref="DKS25" si="139">DKS23+1</f>
        <v>1</v>
      </c>
      <c r="DKT25" s="460" t="s">
        <v>235</v>
      </c>
      <c r="DKU25" s="460"/>
      <c r="DKV25" s="460"/>
      <c r="DKW25" s="460"/>
      <c r="DKX25" s="460"/>
      <c r="DKY25" s="460"/>
      <c r="DKZ25" s="177"/>
      <c r="DLA25" s="177"/>
      <c r="DLB25" s="177"/>
      <c r="DLC25" s="180"/>
      <c r="DLD25" s="461"/>
      <c r="DLE25" s="462"/>
      <c r="DLF25" s="182"/>
      <c r="DLG25" s="7"/>
      <c r="DLH25" s="184" t="s">
        <v>234</v>
      </c>
      <c r="DLI25" s="180">
        <f t="shared" ref="DLI25" si="140">DLI23+1</f>
        <v>1</v>
      </c>
      <c r="DLJ25" s="460" t="s">
        <v>235</v>
      </c>
      <c r="DLK25" s="460"/>
      <c r="DLL25" s="460"/>
      <c r="DLM25" s="460"/>
      <c r="DLN25" s="460"/>
      <c r="DLO25" s="460"/>
      <c r="DLP25" s="177"/>
      <c r="DLQ25" s="177"/>
      <c r="DLR25" s="177"/>
      <c r="DLS25" s="180"/>
      <c r="DLT25" s="461"/>
      <c r="DLU25" s="462"/>
      <c r="DLV25" s="182"/>
      <c r="DLW25" s="7"/>
      <c r="DLX25" s="184" t="s">
        <v>234</v>
      </c>
      <c r="DLY25" s="180">
        <f t="shared" ref="DLY25" si="141">DLY23+1</f>
        <v>1</v>
      </c>
      <c r="DLZ25" s="460" t="s">
        <v>235</v>
      </c>
      <c r="DMA25" s="460"/>
      <c r="DMB25" s="460"/>
      <c r="DMC25" s="460"/>
      <c r="DMD25" s="460"/>
      <c r="DME25" s="460"/>
      <c r="DMF25" s="177"/>
      <c r="DMG25" s="177"/>
      <c r="DMH25" s="177"/>
      <c r="DMI25" s="180"/>
      <c r="DMJ25" s="461"/>
      <c r="DMK25" s="462"/>
      <c r="DML25" s="182"/>
      <c r="DMM25" s="7"/>
      <c r="DMN25" s="184" t="s">
        <v>234</v>
      </c>
      <c r="DMO25" s="180">
        <f t="shared" ref="DMO25" si="142">DMO23+1</f>
        <v>1</v>
      </c>
      <c r="DMP25" s="460" t="s">
        <v>235</v>
      </c>
      <c r="DMQ25" s="460"/>
      <c r="DMR25" s="460"/>
      <c r="DMS25" s="460"/>
      <c r="DMT25" s="460"/>
      <c r="DMU25" s="460"/>
      <c r="DMV25" s="177"/>
      <c r="DMW25" s="177"/>
      <c r="DMX25" s="177"/>
      <c r="DMY25" s="180"/>
      <c r="DMZ25" s="461"/>
      <c r="DNA25" s="462"/>
      <c r="DNB25" s="182"/>
      <c r="DNC25" s="7"/>
      <c r="DND25" s="184" t="s">
        <v>234</v>
      </c>
      <c r="DNE25" s="180">
        <f t="shared" ref="DNE25" si="143">DNE23+1</f>
        <v>1</v>
      </c>
      <c r="DNF25" s="460" t="s">
        <v>235</v>
      </c>
      <c r="DNG25" s="460"/>
      <c r="DNH25" s="460"/>
      <c r="DNI25" s="460"/>
      <c r="DNJ25" s="460"/>
      <c r="DNK25" s="460"/>
      <c r="DNL25" s="177"/>
      <c r="DNM25" s="177"/>
      <c r="DNN25" s="177"/>
      <c r="DNO25" s="180"/>
      <c r="DNP25" s="461"/>
      <c r="DNQ25" s="462"/>
      <c r="DNR25" s="182"/>
      <c r="DNS25" s="7"/>
      <c r="DNT25" s="184" t="s">
        <v>234</v>
      </c>
      <c r="DNU25" s="180">
        <f t="shared" ref="DNU25" si="144">DNU23+1</f>
        <v>1</v>
      </c>
      <c r="DNV25" s="460" t="s">
        <v>235</v>
      </c>
      <c r="DNW25" s="460"/>
      <c r="DNX25" s="460"/>
      <c r="DNY25" s="460"/>
      <c r="DNZ25" s="460"/>
      <c r="DOA25" s="460"/>
      <c r="DOB25" s="177"/>
      <c r="DOC25" s="177"/>
      <c r="DOD25" s="177"/>
      <c r="DOE25" s="180"/>
      <c r="DOF25" s="461"/>
      <c r="DOG25" s="462"/>
      <c r="DOH25" s="182"/>
      <c r="DOI25" s="7"/>
      <c r="DOJ25" s="184" t="s">
        <v>234</v>
      </c>
      <c r="DOK25" s="180">
        <f t="shared" ref="DOK25" si="145">DOK23+1</f>
        <v>1</v>
      </c>
      <c r="DOL25" s="460" t="s">
        <v>235</v>
      </c>
      <c r="DOM25" s="460"/>
      <c r="DON25" s="460"/>
      <c r="DOO25" s="460"/>
      <c r="DOP25" s="460"/>
      <c r="DOQ25" s="460"/>
      <c r="DOR25" s="177"/>
      <c r="DOS25" s="177"/>
      <c r="DOT25" s="177"/>
      <c r="DOU25" s="180"/>
      <c r="DOV25" s="461"/>
      <c r="DOW25" s="462"/>
      <c r="DOX25" s="182"/>
      <c r="DOY25" s="7"/>
      <c r="DOZ25" s="184" t="s">
        <v>234</v>
      </c>
      <c r="DPA25" s="180">
        <f t="shared" ref="DPA25" si="146">DPA23+1</f>
        <v>1</v>
      </c>
      <c r="DPB25" s="460" t="s">
        <v>235</v>
      </c>
      <c r="DPC25" s="460"/>
      <c r="DPD25" s="460"/>
      <c r="DPE25" s="460"/>
      <c r="DPF25" s="460"/>
      <c r="DPG25" s="460"/>
      <c r="DPH25" s="177"/>
      <c r="DPI25" s="177"/>
      <c r="DPJ25" s="177"/>
      <c r="DPK25" s="180"/>
      <c r="DPL25" s="461"/>
      <c r="DPM25" s="462"/>
      <c r="DPN25" s="182"/>
      <c r="DPO25" s="7"/>
      <c r="DPP25" s="184" t="s">
        <v>234</v>
      </c>
      <c r="DPQ25" s="180">
        <f t="shared" ref="DPQ25" si="147">DPQ23+1</f>
        <v>1</v>
      </c>
      <c r="DPR25" s="460" t="s">
        <v>235</v>
      </c>
      <c r="DPS25" s="460"/>
      <c r="DPT25" s="460"/>
      <c r="DPU25" s="460"/>
      <c r="DPV25" s="460"/>
      <c r="DPW25" s="460"/>
      <c r="DPX25" s="177"/>
      <c r="DPY25" s="177"/>
      <c r="DPZ25" s="177"/>
      <c r="DQA25" s="180"/>
      <c r="DQB25" s="461"/>
      <c r="DQC25" s="462"/>
      <c r="DQD25" s="182"/>
      <c r="DQE25" s="7"/>
      <c r="DQF25" s="184" t="s">
        <v>234</v>
      </c>
      <c r="DQG25" s="180">
        <f t="shared" ref="DQG25" si="148">DQG23+1</f>
        <v>1</v>
      </c>
      <c r="DQH25" s="460" t="s">
        <v>235</v>
      </c>
      <c r="DQI25" s="460"/>
      <c r="DQJ25" s="460"/>
      <c r="DQK25" s="460"/>
      <c r="DQL25" s="460"/>
      <c r="DQM25" s="460"/>
      <c r="DQN25" s="177"/>
      <c r="DQO25" s="177"/>
      <c r="DQP25" s="177"/>
      <c r="DQQ25" s="180"/>
      <c r="DQR25" s="461"/>
      <c r="DQS25" s="462"/>
      <c r="DQT25" s="182"/>
      <c r="DQU25" s="7"/>
      <c r="DQV25" s="184" t="s">
        <v>234</v>
      </c>
      <c r="DQW25" s="180">
        <f t="shared" ref="DQW25" si="149">DQW23+1</f>
        <v>1</v>
      </c>
      <c r="DQX25" s="460" t="s">
        <v>235</v>
      </c>
      <c r="DQY25" s="460"/>
      <c r="DQZ25" s="460"/>
      <c r="DRA25" s="460"/>
      <c r="DRB25" s="460"/>
      <c r="DRC25" s="460"/>
      <c r="DRD25" s="177"/>
      <c r="DRE25" s="177"/>
      <c r="DRF25" s="177"/>
      <c r="DRG25" s="180"/>
      <c r="DRH25" s="461"/>
      <c r="DRI25" s="462"/>
      <c r="DRJ25" s="182"/>
      <c r="DRK25" s="7"/>
      <c r="DRL25" s="184" t="s">
        <v>234</v>
      </c>
      <c r="DRM25" s="180">
        <f t="shared" ref="DRM25" si="150">DRM23+1</f>
        <v>1</v>
      </c>
      <c r="DRN25" s="460" t="s">
        <v>235</v>
      </c>
      <c r="DRO25" s="460"/>
      <c r="DRP25" s="460"/>
      <c r="DRQ25" s="460"/>
      <c r="DRR25" s="460"/>
      <c r="DRS25" s="460"/>
      <c r="DRT25" s="177"/>
      <c r="DRU25" s="177"/>
      <c r="DRV25" s="177"/>
      <c r="DRW25" s="180"/>
      <c r="DRX25" s="461"/>
      <c r="DRY25" s="462"/>
      <c r="DRZ25" s="182"/>
      <c r="DSA25" s="7"/>
      <c r="DSB25" s="184" t="s">
        <v>234</v>
      </c>
      <c r="DSC25" s="180">
        <f t="shared" ref="DSC25" si="151">DSC23+1</f>
        <v>1</v>
      </c>
      <c r="DSD25" s="460" t="s">
        <v>235</v>
      </c>
      <c r="DSE25" s="460"/>
      <c r="DSF25" s="460"/>
      <c r="DSG25" s="460"/>
      <c r="DSH25" s="460"/>
      <c r="DSI25" s="460"/>
      <c r="DSJ25" s="177"/>
      <c r="DSK25" s="177"/>
      <c r="DSL25" s="177"/>
      <c r="DSM25" s="180"/>
      <c r="DSN25" s="461"/>
      <c r="DSO25" s="462"/>
      <c r="DSP25" s="182"/>
      <c r="DSQ25" s="7"/>
      <c r="DSR25" s="184" t="s">
        <v>234</v>
      </c>
      <c r="DSS25" s="180">
        <f t="shared" ref="DSS25" si="152">DSS23+1</f>
        <v>1</v>
      </c>
      <c r="DST25" s="460" t="s">
        <v>235</v>
      </c>
      <c r="DSU25" s="460"/>
      <c r="DSV25" s="460"/>
      <c r="DSW25" s="460"/>
      <c r="DSX25" s="460"/>
      <c r="DSY25" s="460"/>
      <c r="DSZ25" s="177"/>
      <c r="DTA25" s="177"/>
      <c r="DTB25" s="177"/>
      <c r="DTC25" s="180"/>
      <c r="DTD25" s="461"/>
      <c r="DTE25" s="462"/>
      <c r="DTF25" s="182"/>
      <c r="DTG25" s="7"/>
      <c r="DTH25" s="184" t="s">
        <v>234</v>
      </c>
      <c r="DTI25" s="180">
        <f t="shared" ref="DTI25" si="153">DTI23+1</f>
        <v>1</v>
      </c>
      <c r="DTJ25" s="460" t="s">
        <v>235</v>
      </c>
      <c r="DTK25" s="460"/>
      <c r="DTL25" s="460"/>
      <c r="DTM25" s="460"/>
      <c r="DTN25" s="460"/>
      <c r="DTO25" s="460"/>
      <c r="DTP25" s="177"/>
      <c r="DTQ25" s="177"/>
      <c r="DTR25" s="177"/>
      <c r="DTS25" s="180"/>
      <c r="DTT25" s="461"/>
      <c r="DTU25" s="462"/>
      <c r="DTV25" s="182"/>
      <c r="DTW25" s="7"/>
      <c r="DTX25" s="184" t="s">
        <v>234</v>
      </c>
      <c r="DTY25" s="180">
        <f t="shared" ref="DTY25" si="154">DTY23+1</f>
        <v>1</v>
      </c>
      <c r="DTZ25" s="460" t="s">
        <v>235</v>
      </c>
      <c r="DUA25" s="460"/>
      <c r="DUB25" s="460"/>
      <c r="DUC25" s="460"/>
      <c r="DUD25" s="460"/>
      <c r="DUE25" s="460"/>
      <c r="DUF25" s="177"/>
      <c r="DUG25" s="177"/>
      <c r="DUH25" s="177"/>
      <c r="DUI25" s="180"/>
      <c r="DUJ25" s="461"/>
      <c r="DUK25" s="462"/>
      <c r="DUL25" s="182"/>
      <c r="DUM25" s="7"/>
      <c r="DUN25" s="184" t="s">
        <v>234</v>
      </c>
      <c r="DUO25" s="180">
        <f t="shared" ref="DUO25" si="155">DUO23+1</f>
        <v>1</v>
      </c>
      <c r="DUP25" s="460" t="s">
        <v>235</v>
      </c>
      <c r="DUQ25" s="460"/>
      <c r="DUR25" s="460"/>
      <c r="DUS25" s="460"/>
      <c r="DUT25" s="460"/>
      <c r="DUU25" s="460"/>
      <c r="DUV25" s="177"/>
      <c r="DUW25" s="177"/>
      <c r="DUX25" s="177"/>
      <c r="DUY25" s="180"/>
      <c r="DUZ25" s="461"/>
      <c r="DVA25" s="462"/>
      <c r="DVB25" s="182"/>
      <c r="DVC25" s="7"/>
      <c r="DVD25" s="184" t="s">
        <v>234</v>
      </c>
      <c r="DVE25" s="180">
        <f t="shared" ref="DVE25" si="156">DVE23+1</f>
        <v>1</v>
      </c>
      <c r="DVF25" s="460" t="s">
        <v>235</v>
      </c>
      <c r="DVG25" s="460"/>
      <c r="DVH25" s="460"/>
      <c r="DVI25" s="460"/>
      <c r="DVJ25" s="460"/>
      <c r="DVK25" s="460"/>
      <c r="DVL25" s="177"/>
      <c r="DVM25" s="177"/>
      <c r="DVN25" s="177"/>
      <c r="DVO25" s="180"/>
      <c r="DVP25" s="461"/>
      <c r="DVQ25" s="462"/>
      <c r="DVR25" s="182"/>
      <c r="DVS25" s="7"/>
      <c r="DVT25" s="184" t="s">
        <v>234</v>
      </c>
      <c r="DVU25" s="180">
        <f t="shared" ref="DVU25" si="157">DVU23+1</f>
        <v>1</v>
      </c>
      <c r="DVV25" s="460" t="s">
        <v>235</v>
      </c>
      <c r="DVW25" s="460"/>
      <c r="DVX25" s="460"/>
      <c r="DVY25" s="460"/>
      <c r="DVZ25" s="460"/>
      <c r="DWA25" s="460"/>
      <c r="DWB25" s="177"/>
      <c r="DWC25" s="177"/>
      <c r="DWD25" s="177"/>
      <c r="DWE25" s="180"/>
      <c r="DWF25" s="461"/>
      <c r="DWG25" s="462"/>
      <c r="DWH25" s="182"/>
      <c r="DWI25" s="7"/>
      <c r="DWJ25" s="184" t="s">
        <v>234</v>
      </c>
      <c r="DWK25" s="180">
        <f t="shared" ref="DWK25" si="158">DWK23+1</f>
        <v>1</v>
      </c>
      <c r="DWL25" s="460" t="s">
        <v>235</v>
      </c>
      <c r="DWM25" s="460"/>
      <c r="DWN25" s="460"/>
      <c r="DWO25" s="460"/>
      <c r="DWP25" s="460"/>
      <c r="DWQ25" s="460"/>
      <c r="DWR25" s="177"/>
      <c r="DWS25" s="177"/>
      <c r="DWT25" s="177"/>
      <c r="DWU25" s="180"/>
      <c r="DWV25" s="461"/>
      <c r="DWW25" s="462"/>
      <c r="DWX25" s="182"/>
      <c r="DWY25" s="7"/>
      <c r="DWZ25" s="184" t="s">
        <v>234</v>
      </c>
      <c r="DXA25" s="180">
        <f t="shared" ref="DXA25" si="159">DXA23+1</f>
        <v>1</v>
      </c>
      <c r="DXB25" s="460" t="s">
        <v>235</v>
      </c>
      <c r="DXC25" s="460"/>
      <c r="DXD25" s="460"/>
      <c r="DXE25" s="460"/>
      <c r="DXF25" s="460"/>
      <c r="DXG25" s="460"/>
      <c r="DXH25" s="177"/>
      <c r="DXI25" s="177"/>
      <c r="DXJ25" s="177"/>
      <c r="DXK25" s="180"/>
      <c r="DXL25" s="461"/>
      <c r="DXM25" s="462"/>
      <c r="DXN25" s="182"/>
      <c r="DXO25" s="7"/>
      <c r="DXP25" s="184" t="s">
        <v>234</v>
      </c>
      <c r="DXQ25" s="180">
        <f t="shared" ref="DXQ25" si="160">DXQ23+1</f>
        <v>1</v>
      </c>
      <c r="DXR25" s="460" t="s">
        <v>235</v>
      </c>
      <c r="DXS25" s="460"/>
      <c r="DXT25" s="460"/>
      <c r="DXU25" s="460"/>
      <c r="DXV25" s="460"/>
      <c r="DXW25" s="460"/>
      <c r="DXX25" s="177"/>
      <c r="DXY25" s="177"/>
      <c r="DXZ25" s="177"/>
      <c r="DYA25" s="180"/>
      <c r="DYB25" s="461"/>
      <c r="DYC25" s="462"/>
      <c r="DYD25" s="182"/>
      <c r="DYE25" s="7"/>
      <c r="DYF25" s="184" t="s">
        <v>234</v>
      </c>
      <c r="DYG25" s="180">
        <f t="shared" ref="DYG25" si="161">DYG23+1</f>
        <v>1</v>
      </c>
      <c r="DYH25" s="460" t="s">
        <v>235</v>
      </c>
      <c r="DYI25" s="460"/>
      <c r="DYJ25" s="460"/>
      <c r="DYK25" s="460"/>
      <c r="DYL25" s="460"/>
      <c r="DYM25" s="460"/>
      <c r="DYN25" s="177"/>
      <c r="DYO25" s="177"/>
      <c r="DYP25" s="177"/>
      <c r="DYQ25" s="180"/>
      <c r="DYR25" s="461"/>
      <c r="DYS25" s="462"/>
      <c r="DYT25" s="182"/>
      <c r="DYU25" s="7"/>
      <c r="DYV25" s="184" t="s">
        <v>234</v>
      </c>
      <c r="DYW25" s="180">
        <f t="shared" ref="DYW25" si="162">DYW23+1</f>
        <v>1</v>
      </c>
      <c r="DYX25" s="460" t="s">
        <v>235</v>
      </c>
      <c r="DYY25" s="460"/>
      <c r="DYZ25" s="460"/>
      <c r="DZA25" s="460"/>
      <c r="DZB25" s="460"/>
      <c r="DZC25" s="460"/>
      <c r="DZD25" s="177"/>
      <c r="DZE25" s="177"/>
      <c r="DZF25" s="177"/>
      <c r="DZG25" s="180"/>
      <c r="DZH25" s="461"/>
      <c r="DZI25" s="462"/>
      <c r="DZJ25" s="182"/>
      <c r="DZK25" s="7"/>
      <c r="DZL25" s="184" t="s">
        <v>234</v>
      </c>
      <c r="DZM25" s="180">
        <f t="shared" ref="DZM25" si="163">DZM23+1</f>
        <v>1</v>
      </c>
      <c r="DZN25" s="460" t="s">
        <v>235</v>
      </c>
      <c r="DZO25" s="460"/>
      <c r="DZP25" s="460"/>
      <c r="DZQ25" s="460"/>
      <c r="DZR25" s="460"/>
      <c r="DZS25" s="460"/>
      <c r="DZT25" s="177"/>
      <c r="DZU25" s="177"/>
      <c r="DZV25" s="177"/>
      <c r="DZW25" s="180"/>
      <c r="DZX25" s="461"/>
      <c r="DZY25" s="462"/>
      <c r="DZZ25" s="182"/>
      <c r="EAA25" s="7"/>
      <c r="EAB25" s="184" t="s">
        <v>234</v>
      </c>
      <c r="EAC25" s="180">
        <f t="shared" ref="EAC25" si="164">EAC23+1</f>
        <v>1</v>
      </c>
      <c r="EAD25" s="460" t="s">
        <v>235</v>
      </c>
      <c r="EAE25" s="460"/>
      <c r="EAF25" s="460"/>
      <c r="EAG25" s="460"/>
      <c r="EAH25" s="460"/>
      <c r="EAI25" s="460"/>
      <c r="EAJ25" s="177"/>
      <c r="EAK25" s="177"/>
      <c r="EAL25" s="177"/>
      <c r="EAM25" s="180"/>
      <c r="EAN25" s="461"/>
      <c r="EAO25" s="462"/>
      <c r="EAP25" s="182"/>
      <c r="EAQ25" s="7"/>
      <c r="EAR25" s="184" t="s">
        <v>234</v>
      </c>
      <c r="EAS25" s="180">
        <f t="shared" ref="EAS25" si="165">EAS23+1</f>
        <v>1</v>
      </c>
      <c r="EAT25" s="460" t="s">
        <v>235</v>
      </c>
      <c r="EAU25" s="460"/>
      <c r="EAV25" s="460"/>
      <c r="EAW25" s="460"/>
      <c r="EAX25" s="460"/>
      <c r="EAY25" s="460"/>
      <c r="EAZ25" s="177"/>
      <c r="EBA25" s="177"/>
      <c r="EBB25" s="177"/>
      <c r="EBC25" s="180"/>
      <c r="EBD25" s="461"/>
      <c r="EBE25" s="462"/>
      <c r="EBF25" s="182"/>
      <c r="EBG25" s="7"/>
      <c r="EBH25" s="184" t="s">
        <v>234</v>
      </c>
      <c r="EBI25" s="180">
        <f t="shared" ref="EBI25" si="166">EBI23+1</f>
        <v>1</v>
      </c>
      <c r="EBJ25" s="460" t="s">
        <v>235</v>
      </c>
      <c r="EBK25" s="460"/>
      <c r="EBL25" s="460"/>
      <c r="EBM25" s="460"/>
      <c r="EBN25" s="460"/>
      <c r="EBO25" s="460"/>
      <c r="EBP25" s="177"/>
      <c r="EBQ25" s="177"/>
      <c r="EBR25" s="177"/>
      <c r="EBS25" s="180"/>
      <c r="EBT25" s="461"/>
      <c r="EBU25" s="462"/>
      <c r="EBV25" s="182"/>
      <c r="EBW25" s="7"/>
      <c r="EBX25" s="184" t="s">
        <v>234</v>
      </c>
      <c r="EBY25" s="180">
        <f t="shared" ref="EBY25" si="167">EBY23+1</f>
        <v>1</v>
      </c>
      <c r="EBZ25" s="460" t="s">
        <v>235</v>
      </c>
      <c r="ECA25" s="460"/>
      <c r="ECB25" s="460"/>
      <c r="ECC25" s="460"/>
      <c r="ECD25" s="460"/>
      <c r="ECE25" s="460"/>
      <c r="ECF25" s="177"/>
      <c r="ECG25" s="177"/>
      <c r="ECH25" s="177"/>
      <c r="ECI25" s="180"/>
      <c r="ECJ25" s="461"/>
      <c r="ECK25" s="462"/>
      <c r="ECL25" s="182"/>
      <c r="ECM25" s="7"/>
      <c r="ECN25" s="184" t="s">
        <v>234</v>
      </c>
      <c r="ECO25" s="180">
        <f t="shared" ref="ECO25" si="168">ECO23+1</f>
        <v>1</v>
      </c>
      <c r="ECP25" s="460" t="s">
        <v>235</v>
      </c>
      <c r="ECQ25" s="460"/>
      <c r="ECR25" s="460"/>
      <c r="ECS25" s="460"/>
      <c r="ECT25" s="460"/>
      <c r="ECU25" s="460"/>
      <c r="ECV25" s="177"/>
      <c r="ECW25" s="177"/>
      <c r="ECX25" s="177"/>
      <c r="ECY25" s="180"/>
      <c r="ECZ25" s="461"/>
      <c r="EDA25" s="462"/>
      <c r="EDB25" s="182"/>
      <c r="EDC25" s="7"/>
      <c r="EDD25" s="184" t="s">
        <v>234</v>
      </c>
      <c r="EDE25" s="180">
        <f t="shared" ref="EDE25" si="169">EDE23+1</f>
        <v>1</v>
      </c>
      <c r="EDF25" s="460" t="s">
        <v>235</v>
      </c>
      <c r="EDG25" s="460"/>
      <c r="EDH25" s="460"/>
      <c r="EDI25" s="460"/>
      <c r="EDJ25" s="460"/>
      <c r="EDK25" s="460"/>
      <c r="EDL25" s="177"/>
      <c r="EDM25" s="177"/>
      <c r="EDN25" s="177"/>
      <c r="EDO25" s="180"/>
      <c r="EDP25" s="461"/>
      <c r="EDQ25" s="462"/>
      <c r="EDR25" s="182"/>
      <c r="EDS25" s="7"/>
      <c r="EDT25" s="184" t="s">
        <v>234</v>
      </c>
      <c r="EDU25" s="180">
        <f t="shared" ref="EDU25" si="170">EDU23+1</f>
        <v>1</v>
      </c>
      <c r="EDV25" s="460" t="s">
        <v>235</v>
      </c>
      <c r="EDW25" s="460"/>
      <c r="EDX25" s="460"/>
      <c r="EDY25" s="460"/>
      <c r="EDZ25" s="460"/>
      <c r="EEA25" s="460"/>
      <c r="EEB25" s="177"/>
      <c r="EEC25" s="177"/>
      <c r="EED25" s="177"/>
      <c r="EEE25" s="180"/>
      <c r="EEF25" s="461"/>
      <c r="EEG25" s="462"/>
      <c r="EEH25" s="182"/>
      <c r="EEI25" s="7"/>
      <c r="EEJ25" s="184" t="s">
        <v>234</v>
      </c>
      <c r="EEK25" s="180">
        <f t="shared" ref="EEK25" si="171">EEK23+1</f>
        <v>1</v>
      </c>
      <c r="EEL25" s="460" t="s">
        <v>235</v>
      </c>
      <c r="EEM25" s="460"/>
      <c r="EEN25" s="460"/>
      <c r="EEO25" s="460"/>
      <c r="EEP25" s="460"/>
      <c r="EEQ25" s="460"/>
      <c r="EER25" s="177"/>
      <c r="EES25" s="177"/>
      <c r="EET25" s="177"/>
      <c r="EEU25" s="180"/>
      <c r="EEV25" s="461"/>
      <c r="EEW25" s="462"/>
      <c r="EEX25" s="182"/>
      <c r="EEY25" s="7"/>
      <c r="EEZ25" s="184" t="s">
        <v>234</v>
      </c>
      <c r="EFA25" s="180">
        <f t="shared" ref="EFA25" si="172">EFA23+1</f>
        <v>1</v>
      </c>
      <c r="EFB25" s="460" t="s">
        <v>235</v>
      </c>
      <c r="EFC25" s="460"/>
      <c r="EFD25" s="460"/>
      <c r="EFE25" s="460"/>
      <c r="EFF25" s="460"/>
      <c r="EFG25" s="460"/>
      <c r="EFH25" s="177"/>
      <c r="EFI25" s="177"/>
      <c r="EFJ25" s="177"/>
      <c r="EFK25" s="180"/>
      <c r="EFL25" s="461"/>
      <c r="EFM25" s="462"/>
      <c r="EFN25" s="182"/>
      <c r="EFO25" s="7"/>
      <c r="EFP25" s="184" t="s">
        <v>234</v>
      </c>
      <c r="EFQ25" s="180">
        <f t="shared" ref="EFQ25" si="173">EFQ23+1</f>
        <v>1</v>
      </c>
      <c r="EFR25" s="460" t="s">
        <v>235</v>
      </c>
      <c r="EFS25" s="460"/>
      <c r="EFT25" s="460"/>
      <c r="EFU25" s="460"/>
      <c r="EFV25" s="460"/>
      <c r="EFW25" s="460"/>
      <c r="EFX25" s="177"/>
      <c r="EFY25" s="177"/>
      <c r="EFZ25" s="177"/>
      <c r="EGA25" s="180"/>
      <c r="EGB25" s="461"/>
      <c r="EGC25" s="462"/>
      <c r="EGD25" s="182"/>
      <c r="EGE25" s="7"/>
      <c r="EGF25" s="184" t="s">
        <v>234</v>
      </c>
      <c r="EGG25" s="180">
        <f t="shared" ref="EGG25" si="174">EGG23+1</f>
        <v>1</v>
      </c>
      <c r="EGH25" s="460" t="s">
        <v>235</v>
      </c>
      <c r="EGI25" s="460"/>
      <c r="EGJ25" s="460"/>
      <c r="EGK25" s="460"/>
      <c r="EGL25" s="460"/>
      <c r="EGM25" s="460"/>
      <c r="EGN25" s="177"/>
      <c r="EGO25" s="177"/>
      <c r="EGP25" s="177"/>
      <c r="EGQ25" s="180"/>
      <c r="EGR25" s="461"/>
      <c r="EGS25" s="462"/>
      <c r="EGT25" s="182"/>
      <c r="EGU25" s="7"/>
      <c r="EGV25" s="184" t="s">
        <v>234</v>
      </c>
      <c r="EGW25" s="180">
        <f t="shared" ref="EGW25" si="175">EGW23+1</f>
        <v>1</v>
      </c>
      <c r="EGX25" s="460" t="s">
        <v>235</v>
      </c>
      <c r="EGY25" s="460"/>
      <c r="EGZ25" s="460"/>
      <c r="EHA25" s="460"/>
      <c r="EHB25" s="460"/>
      <c r="EHC25" s="460"/>
      <c r="EHD25" s="177"/>
      <c r="EHE25" s="177"/>
      <c r="EHF25" s="177"/>
      <c r="EHG25" s="180"/>
      <c r="EHH25" s="461"/>
      <c r="EHI25" s="462"/>
      <c r="EHJ25" s="182"/>
      <c r="EHK25" s="7"/>
      <c r="EHL25" s="184" t="s">
        <v>234</v>
      </c>
      <c r="EHM25" s="180">
        <f t="shared" ref="EHM25" si="176">EHM23+1</f>
        <v>1</v>
      </c>
      <c r="EHN25" s="460" t="s">
        <v>235</v>
      </c>
      <c r="EHO25" s="460"/>
      <c r="EHP25" s="460"/>
      <c r="EHQ25" s="460"/>
      <c r="EHR25" s="460"/>
      <c r="EHS25" s="460"/>
      <c r="EHT25" s="177"/>
      <c r="EHU25" s="177"/>
      <c r="EHV25" s="177"/>
      <c r="EHW25" s="180"/>
      <c r="EHX25" s="461"/>
      <c r="EHY25" s="462"/>
      <c r="EHZ25" s="182"/>
      <c r="EIA25" s="7"/>
      <c r="EIB25" s="184" t="s">
        <v>234</v>
      </c>
      <c r="EIC25" s="180">
        <f t="shared" ref="EIC25" si="177">EIC23+1</f>
        <v>1</v>
      </c>
      <c r="EID25" s="460" t="s">
        <v>235</v>
      </c>
      <c r="EIE25" s="460"/>
      <c r="EIF25" s="460"/>
      <c r="EIG25" s="460"/>
      <c r="EIH25" s="460"/>
      <c r="EII25" s="460"/>
      <c r="EIJ25" s="177"/>
      <c r="EIK25" s="177"/>
      <c r="EIL25" s="177"/>
      <c r="EIM25" s="180"/>
      <c r="EIN25" s="461"/>
      <c r="EIO25" s="462"/>
      <c r="EIP25" s="182"/>
      <c r="EIQ25" s="7"/>
      <c r="EIR25" s="184" t="s">
        <v>234</v>
      </c>
      <c r="EIS25" s="180">
        <f t="shared" ref="EIS25" si="178">EIS23+1</f>
        <v>1</v>
      </c>
      <c r="EIT25" s="460" t="s">
        <v>235</v>
      </c>
      <c r="EIU25" s="460"/>
      <c r="EIV25" s="460"/>
      <c r="EIW25" s="460"/>
      <c r="EIX25" s="460"/>
      <c r="EIY25" s="460"/>
      <c r="EIZ25" s="177"/>
      <c r="EJA25" s="177"/>
      <c r="EJB25" s="177"/>
      <c r="EJC25" s="180"/>
      <c r="EJD25" s="461"/>
      <c r="EJE25" s="462"/>
      <c r="EJF25" s="182"/>
      <c r="EJG25" s="7"/>
      <c r="EJH25" s="184" t="s">
        <v>234</v>
      </c>
      <c r="EJI25" s="180">
        <f t="shared" ref="EJI25" si="179">EJI23+1</f>
        <v>1</v>
      </c>
      <c r="EJJ25" s="460" t="s">
        <v>235</v>
      </c>
      <c r="EJK25" s="460"/>
      <c r="EJL25" s="460"/>
      <c r="EJM25" s="460"/>
      <c r="EJN25" s="460"/>
      <c r="EJO25" s="460"/>
      <c r="EJP25" s="177"/>
      <c r="EJQ25" s="177"/>
      <c r="EJR25" s="177"/>
      <c r="EJS25" s="180"/>
      <c r="EJT25" s="461"/>
      <c r="EJU25" s="462"/>
      <c r="EJV25" s="182"/>
      <c r="EJW25" s="7"/>
      <c r="EJX25" s="184" t="s">
        <v>234</v>
      </c>
      <c r="EJY25" s="180">
        <f t="shared" ref="EJY25" si="180">EJY23+1</f>
        <v>1</v>
      </c>
      <c r="EJZ25" s="460" t="s">
        <v>235</v>
      </c>
      <c r="EKA25" s="460"/>
      <c r="EKB25" s="460"/>
      <c r="EKC25" s="460"/>
      <c r="EKD25" s="460"/>
      <c r="EKE25" s="460"/>
      <c r="EKF25" s="177"/>
      <c r="EKG25" s="177"/>
      <c r="EKH25" s="177"/>
      <c r="EKI25" s="180"/>
      <c r="EKJ25" s="461"/>
      <c r="EKK25" s="462"/>
      <c r="EKL25" s="182"/>
      <c r="EKM25" s="7"/>
      <c r="EKN25" s="184" t="s">
        <v>234</v>
      </c>
      <c r="EKO25" s="180">
        <f t="shared" ref="EKO25" si="181">EKO23+1</f>
        <v>1</v>
      </c>
      <c r="EKP25" s="460" t="s">
        <v>235</v>
      </c>
      <c r="EKQ25" s="460"/>
      <c r="EKR25" s="460"/>
      <c r="EKS25" s="460"/>
      <c r="EKT25" s="460"/>
      <c r="EKU25" s="460"/>
      <c r="EKV25" s="177"/>
      <c r="EKW25" s="177"/>
      <c r="EKX25" s="177"/>
      <c r="EKY25" s="180"/>
      <c r="EKZ25" s="461"/>
      <c r="ELA25" s="462"/>
      <c r="ELB25" s="182"/>
      <c r="ELC25" s="7"/>
      <c r="ELD25" s="184" t="s">
        <v>234</v>
      </c>
      <c r="ELE25" s="180">
        <f t="shared" ref="ELE25" si="182">ELE23+1</f>
        <v>1</v>
      </c>
      <c r="ELF25" s="460" t="s">
        <v>235</v>
      </c>
      <c r="ELG25" s="460"/>
      <c r="ELH25" s="460"/>
      <c r="ELI25" s="460"/>
      <c r="ELJ25" s="460"/>
      <c r="ELK25" s="460"/>
      <c r="ELL25" s="177"/>
      <c r="ELM25" s="177"/>
      <c r="ELN25" s="177"/>
      <c r="ELO25" s="180"/>
      <c r="ELP25" s="461"/>
      <c r="ELQ25" s="462"/>
      <c r="ELR25" s="182"/>
      <c r="ELS25" s="7"/>
      <c r="ELT25" s="184" t="s">
        <v>234</v>
      </c>
      <c r="ELU25" s="180">
        <f t="shared" ref="ELU25" si="183">ELU23+1</f>
        <v>1</v>
      </c>
      <c r="ELV25" s="460" t="s">
        <v>235</v>
      </c>
      <c r="ELW25" s="460"/>
      <c r="ELX25" s="460"/>
      <c r="ELY25" s="460"/>
      <c r="ELZ25" s="460"/>
      <c r="EMA25" s="460"/>
      <c r="EMB25" s="177"/>
      <c r="EMC25" s="177"/>
      <c r="EMD25" s="177"/>
      <c r="EME25" s="180"/>
      <c r="EMF25" s="461"/>
      <c r="EMG25" s="462"/>
      <c r="EMH25" s="182"/>
      <c r="EMI25" s="7"/>
      <c r="EMJ25" s="184" t="s">
        <v>234</v>
      </c>
      <c r="EMK25" s="180">
        <f t="shared" ref="EMK25" si="184">EMK23+1</f>
        <v>1</v>
      </c>
      <c r="EML25" s="460" t="s">
        <v>235</v>
      </c>
      <c r="EMM25" s="460"/>
      <c r="EMN25" s="460"/>
      <c r="EMO25" s="460"/>
      <c r="EMP25" s="460"/>
      <c r="EMQ25" s="460"/>
      <c r="EMR25" s="177"/>
      <c r="EMS25" s="177"/>
      <c r="EMT25" s="177"/>
      <c r="EMU25" s="180"/>
      <c r="EMV25" s="461"/>
      <c r="EMW25" s="462"/>
      <c r="EMX25" s="182"/>
      <c r="EMY25" s="7"/>
      <c r="EMZ25" s="184" t="s">
        <v>234</v>
      </c>
      <c r="ENA25" s="180">
        <f t="shared" ref="ENA25" si="185">ENA23+1</f>
        <v>1</v>
      </c>
      <c r="ENB25" s="460" t="s">
        <v>235</v>
      </c>
      <c r="ENC25" s="460"/>
      <c r="END25" s="460"/>
      <c r="ENE25" s="460"/>
      <c r="ENF25" s="460"/>
      <c r="ENG25" s="460"/>
      <c r="ENH25" s="177"/>
      <c r="ENI25" s="177"/>
      <c r="ENJ25" s="177"/>
      <c r="ENK25" s="180"/>
      <c r="ENL25" s="461"/>
      <c r="ENM25" s="462"/>
      <c r="ENN25" s="182"/>
      <c r="ENO25" s="7"/>
      <c r="ENP25" s="184" t="s">
        <v>234</v>
      </c>
      <c r="ENQ25" s="180">
        <f t="shared" ref="ENQ25" si="186">ENQ23+1</f>
        <v>1</v>
      </c>
      <c r="ENR25" s="460" t="s">
        <v>235</v>
      </c>
      <c r="ENS25" s="460"/>
      <c r="ENT25" s="460"/>
      <c r="ENU25" s="460"/>
      <c r="ENV25" s="460"/>
      <c r="ENW25" s="460"/>
      <c r="ENX25" s="177"/>
      <c r="ENY25" s="177"/>
      <c r="ENZ25" s="177"/>
      <c r="EOA25" s="180"/>
      <c r="EOB25" s="461"/>
      <c r="EOC25" s="462"/>
      <c r="EOD25" s="182"/>
      <c r="EOE25" s="7"/>
      <c r="EOF25" s="184" t="s">
        <v>234</v>
      </c>
      <c r="EOG25" s="180">
        <f t="shared" ref="EOG25" si="187">EOG23+1</f>
        <v>1</v>
      </c>
      <c r="EOH25" s="460" t="s">
        <v>235</v>
      </c>
      <c r="EOI25" s="460"/>
      <c r="EOJ25" s="460"/>
      <c r="EOK25" s="460"/>
      <c r="EOL25" s="460"/>
      <c r="EOM25" s="460"/>
      <c r="EON25" s="177"/>
      <c r="EOO25" s="177"/>
      <c r="EOP25" s="177"/>
      <c r="EOQ25" s="180"/>
      <c r="EOR25" s="461"/>
      <c r="EOS25" s="462"/>
      <c r="EOT25" s="182"/>
      <c r="EOU25" s="7"/>
      <c r="EOV25" s="184" t="s">
        <v>234</v>
      </c>
      <c r="EOW25" s="180">
        <f t="shared" ref="EOW25" si="188">EOW23+1</f>
        <v>1</v>
      </c>
      <c r="EOX25" s="460" t="s">
        <v>235</v>
      </c>
      <c r="EOY25" s="460"/>
      <c r="EOZ25" s="460"/>
      <c r="EPA25" s="460"/>
      <c r="EPB25" s="460"/>
      <c r="EPC25" s="460"/>
      <c r="EPD25" s="177"/>
      <c r="EPE25" s="177"/>
      <c r="EPF25" s="177"/>
      <c r="EPG25" s="180"/>
      <c r="EPH25" s="461"/>
      <c r="EPI25" s="462"/>
      <c r="EPJ25" s="182"/>
      <c r="EPK25" s="7"/>
      <c r="EPL25" s="184" t="s">
        <v>234</v>
      </c>
      <c r="EPM25" s="180">
        <f t="shared" ref="EPM25" si="189">EPM23+1</f>
        <v>1</v>
      </c>
      <c r="EPN25" s="460" t="s">
        <v>235</v>
      </c>
      <c r="EPO25" s="460"/>
      <c r="EPP25" s="460"/>
      <c r="EPQ25" s="460"/>
      <c r="EPR25" s="460"/>
      <c r="EPS25" s="460"/>
      <c r="EPT25" s="177"/>
      <c r="EPU25" s="177"/>
      <c r="EPV25" s="177"/>
      <c r="EPW25" s="180"/>
      <c r="EPX25" s="461"/>
      <c r="EPY25" s="462"/>
      <c r="EPZ25" s="182"/>
      <c r="EQA25" s="7"/>
      <c r="EQB25" s="184" t="s">
        <v>234</v>
      </c>
      <c r="EQC25" s="180">
        <f t="shared" ref="EQC25" si="190">EQC23+1</f>
        <v>1</v>
      </c>
      <c r="EQD25" s="460" t="s">
        <v>235</v>
      </c>
      <c r="EQE25" s="460"/>
      <c r="EQF25" s="460"/>
      <c r="EQG25" s="460"/>
      <c r="EQH25" s="460"/>
      <c r="EQI25" s="460"/>
      <c r="EQJ25" s="177"/>
      <c r="EQK25" s="177"/>
      <c r="EQL25" s="177"/>
      <c r="EQM25" s="180"/>
      <c r="EQN25" s="461"/>
      <c r="EQO25" s="462"/>
      <c r="EQP25" s="182"/>
      <c r="EQQ25" s="7"/>
      <c r="EQR25" s="184" t="s">
        <v>234</v>
      </c>
      <c r="EQS25" s="180">
        <f t="shared" ref="EQS25" si="191">EQS23+1</f>
        <v>1</v>
      </c>
      <c r="EQT25" s="460" t="s">
        <v>235</v>
      </c>
      <c r="EQU25" s="460"/>
      <c r="EQV25" s="460"/>
      <c r="EQW25" s="460"/>
      <c r="EQX25" s="460"/>
      <c r="EQY25" s="460"/>
      <c r="EQZ25" s="177"/>
      <c r="ERA25" s="177"/>
      <c r="ERB25" s="177"/>
      <c r="ERC25" s="180"/>
      <c r="ERD25" s="461"/>
      <c r="ERE25" s="462"/>
      <c r="ERF25" s="182"/>
      <c r="ERG25" s="7"/>
      <c r="ERH25" s="184" t="s">
        <v>234</v>
      </c>
      <c r="ERI25" s="180">
        <f t="shared" ref="ERI25" si="192">ERI23+1</f>
        <v>1</v>
      </c>
      <c r="ERJ25" s="460" t="s">
        <v>235</v>
      </c>
      <c r="ERK25" s="460"/>
      <c r="ERL25" s="460"/>
      <c r="ERM25" s="460"/>
      <c r="ERN25" s="460"/>
      <c r="ERO25" s="460"/>
      <c r="ERP25" s="177"/>
      <c r="ERQ25" s="177"/>
      <c r="ERR25" s="177"/>
      <c r="ERS25" s="180"/>
      <c r="ERT25" s="461"/>
      <c r="ERU25" s="462"/>
      <c r="ERV25" s="182"/>
      <c r="ERW25" s="7"/>
      <c r="ERX25" s="184" t="s">
        <v>234</v>
      </c>
      <c r="ERY25" s="180">
        <f t="shared" ref="ERY25" si="193">ERY23+1</f>
        <v>1</v>
      </c>
      <c r="ERZ25" s="460" t="s">
        <v>235</v>
      </c>
      <c r="ESA25" s="460"/>
      <c r="ESB25" s="460"/>
      <c r="ESC25" s="460"/>
      <c r="ESD25" s="460"/>
      <c r="ESE25" s="460"/>
      <c r="ESF25" s="177"/>
      <c r="ESG25" s="177"/>
      <c r="ESH25" s="177"/>
      <c r="ESI25" s="180"/>
      <c r="ESJ25" s="461"/>
      <c r="ESK25" s="462"/>
      <c r="ESL25" s="182"/>
      <c r="ESM25" s="7"/>
      <c r="ESN25" s="184" t="s">
        <v>234</v>
      </c>
      <c r="ESO25" s="180">
        <f t="shared" ref="ESO25" si="194">ESO23+1</f>
        <v>1</v>
      </c>
      <c r="ESP25" s="460" t="s">
        <v>235</v>
      </c>
      <c r="ESQ25" s="460"/>
      <c r="ESR25" s="460"/>
      <c r="ESS25" s="460"/>
      <c r="EST25" s="460"/>
      <c r="ESU25" s="460"/>
      <c r="ESV25" s="177"/>
      <c r="ESW25" s="177"/>
      <c r="ESX25" s="177"/>
      <c r="ESY25" s="180"/>
      <c r="ESZ25" s="461"/>
      <c r="ETA25" s="462"/>
      <c r="ETB25" s="182"/>
      <c r="ETC25" s="7"/>
      <c r="ETD25" s="184" t="s">
        <v>234</v>
      </c>
      <c r="ETE25" s="180">
        <f t="shared" ref="ETE25" si="195">ETE23+1</f>
        <v>1</v>
      </c>
      <c r="ETF25" s="460" t="s">
        <v>235</v>
      </c>
      <c r="ETG25" s="460"/>
      <c r="ETH25" s="460"/>
      <c r="ETI25" s="460"/>
      <c r="ETJ25" s="460"/>
      <c r="ETK25" s="460"/>
      <c r="ETL25" s="177"/>
      <c r="ETM25" s="177"/>
      <c r="ETN25" s="177"/>
      <c r="ETO25" s="180"/>
      <c r="ETP25" s="461"/>
      <c r="ETQ25" s="462"/>
      <c r="ETR25" s="182"/>
      <c r="ETS25" s="7"/>
      <c r="ETT25" s="184" t="s">
        <v>234</v>
      </c>
      <c r="ETU25" s="180">
        <f t="shared" ref="ETU25" si="196">ETU23+1</f>
        <v>1</v>
      </c>
      <c r="ETV25" s="460" t="s">
        <v>235</v>
      </c>
      <c r="ETW25" s="460"/>
      <c r="ETX25" s="460"/>
      <c r="ETY25" s="460"/>
      <c r="ETZ25" s="460"/>
      <c r="EUA25" s="460"/>
      <c r="EUB25" s="177"/>
      <c r="EUC25" s="177"/>
      <c r="EUD25" s="177"/>
      <c r="EUE25" s="180"/>
      <c r="EUF25" s="461"/>
      <c r="EUG25" s="462"/>
      <c r="EUH25" s="182"/>
      <c r="EUI25" s="7"/>
      <c r="EUJ25" s="184" t="s">
        <v>234</v>
      </c>
      <c r="EUK25" s="180">
        <f t="shared" ref="EUK25" si="197">EUK23+1</f>
        <v>1</v>
      </c>
      <c r="EUL25" s="460" t="s">
        <v>235</v>
      </c>
      <c r="EUM25" s="460"/>
      <c r="EUN25" s="460"/>
      <c r="EUO25" s="460"/>
      <c r="EUP25" s="460"/>
      <c r="EUQ25" s="460"/>
      <c r="EUR25" s="177"/>
      <c r="EUS25" s="177"/>
      <c r="EUT25" s="177"/>
      <c r="EUU25" s="180"/>
      <c r="EUV25" s="461"/>
      <c r="EUW25" s="462"/>
      <c r="EUX25" s="182"/>
      <c r="EUY25" s="7"/>
      <c r="EUZ25" s="184" t="s">
        <v>234</v>
      </c>
      <c r="EVA25" s="180">
        <f t="shared" ref="EVA25" si="198">EVA23+1</f>
        <v>1</v>
      </c>
      <c r="EVB25" s="460" t="s">
        <v>235</v>
      </c>
      <c r="EVC25" s="460"/>
      <c r="EVD25" s="460"/>
      <c r="EVE25" s="460"/>
      <c r="EVF25" s="460"/>
      <c r="EVG25" s="460"/>
      <c r="EVH25" s="177"/>
      <c r="EVI25" s="177"/>
      <c r="EVJ25" s="177"/>
      <c r="EVK25" s="180"/>
      <c r="EVL25" s="461"/>
      <c r="EVM25" s="462"/>
      <c r="EVN25" s="182"/>
      <c r="EVO25" s="7"/>
      <c r="EVP25" s="184" t="s">
        <v>234</v>
      </c>
      <c r="EVQ25" s="180">
        <f t="shared" ref="EVQ25" si="199">EVQ23+1</f>
        <v>1</v>
      </c>
      <c r="EVR25" s="460" t="s">
        <v>235</v>
      </c>
      <c r="EVS25" s="460"/>
      <c r="EVT25" s="460"/>
      <c r="EVU25" s="460"/>
      <c r="EVV25" s="460"/>
      <c r="EVW25" s="460"/>
      <c r="EVX25" s="177"/>
      <c r="EVY25" s="177"/>
      <c r="EVZ25" s="177"/>
      <c r="EWA25" s="180"/>
      <c r="EWB25" s="461"/>
      <c r="EWC25" s="462"/>
      <c r="EWD25" s="182"/>
      <c r="EWE25" s="7"/>
      <c r="EWF25" s="184" t="s">
        <v>234</v>
      </c>
      <c r="EWG25" s="180">
        <f t="shared" ref="EWG25" si="200">EWG23+1</f>
        <v>1</v>
      </c>
      <c r="EWH25" s="460" t="s">
        <v>235</v>
      </c>
      <c r="EWI25" s="460"/>
      <c r="EWJ25" s="460"/>
      <c r="EWK25" s="460"/>
      <c r="EWL25" s="460"/>
      <c r="EWM25" s="460"/>
      <c r="EWN25" s="177"/>
      <c r="EWO25" s="177"/>
      <c r="EWP25" s="177"/>
      <c r="EWQ25" s="180"/>
      <c r="EWR25" s="461"/>
      <c r="EWS25" s="462"/>
      <c r="EWT25" s="182"/>
      <c r="EWU25" s="7"/>
      <c r="EWV25" s="184" t="s">
        <v>234</v>
      </c>
      <c r="EWW25" s="180">
        <f t="shared" ref="EWW25" si="201">EWW23+1</f>
        <v>1</v>
      </c>
      <c r="EWX25" s="460" t="s">
        <v>235</v>
      </c>
      <c r="EWY25" s="460"/>
      <c r="EWZ25" s="460"/>
      <c r="EXA25" s="460"/>
      <c r="EXB25" s="460"/>
      <c r="EXC25" s="460"/>
      <c r="EXD25" s="177"/>
      <c r="EXE25" s="177"/>
      <c r="EXF25" s="177"/>
      <c r="EXG25" s="180"/>
      <c r="EXH25" s="461"/>
      <c r="EXI25" s="462"/>
      <c r="EXJ25" s="182"/>
      <c r="EXK25" s="7"/>
      <c r="EXL25" s="184" t="s">
        <v>234</v>
      </c>
      <c r="EXM25" s="180">
        <f t="shared" ref="EXM25" si="202">EXM23+1</f>
        <v>1</v>
      </c>
      <c r="EXN25" s="460" t="s">
        <v>235</v>
      </c>
      <c r="EXO25" s="460"/>
      <c r="EXP25" s="460"/>
      <c r="EXQ25" s="460"/>
      <c r="EXR25" s="460"/>
      <c r="EXS25" s="460"/>
      <c r="EXT25" s="177"/>
      <c r="EXU25" s="177"/>
      <c r="EXV25" s="177"/>
      <c r="EXW25" s="180"/>
      <c r="EXX25" s="461"/>
      <c r="EXY25" s="462"/>
      <c r="EXZ25" s="182"/>
      <c r="EYA25" s="7"/>
      <c r="EYB25" s="184" t="s">
        <v>234</v>
      </c>
      <c r="EYC25" s="180">
        <f t="shared" ref="EYC25" si="203">EYC23+1</f>
        <v>1</v>
      </c>
      <c r="EYD25" s="460" t="s">
        <v>235</v>
      </c>
      <c r="EYE25" s="460"/>
      <c r="EYF25" s="460"/>
      <c r="EYG25" s="460"/>
      <c r="EYH25" s="460"/>
      <c r="EYI25" s="460"/>
      <c r="EYJ25" s="177"/>
      <c r="EYK25" s="177"/>
      <c r="EYL25" s="177"/>
      <c r="EYM25" s="180"/>
      <c r="EYN25" s="461"/>
      <c r="EYO25" s="462"/>
      <c r="EYP25" s="182"/>
      <c r="EYQ25" s="7"/>
      <c r="EYR25" s="184" t="s">
        <v>234</v>
      </c>
      <c r="EYS25" s="180">
        <f t="shared" ref="EYS25" si="204">EYS23+1</f>
        <v>1</v>
      </c>
      <c r="EYT25" s="460" t="s">
        <v>235</v>
      </c>
      <c r="EYU25" s="460"/>
      <c r="EYV25" s="460"/>
      <c r="EYW25" s="460"/>
      <c r="EYX25" s="460"/>
      <c r="EYY25" s="460"/>
      <c r="EYZ25" s="177"/>
      <c r="EZA25" s="177"/>
      <c r="EZB25" s="177"/>
      <c r="EZC25" s="180"/>
      <c r="EZD25" s="461"/>
      <c r="EZE25" s="462"/>
      <c r="EZF25" s="182"/>
      <c r="EZG25" s="7"/>
      <c r="EZH25" s="184" t="s">
        <v>234</v>
      </c>
      <c r="EZI25" s="180">
        <f t="shared" ref="EZI25" si="205">EZI23+1</f>
        <v>1</v>
      </c>
      <c r="EZJ25" s="460" t="s">
        <v>235</v>
      </c>
      <c r="EZK25" s="460"/>
      <c r="EZL25" s="460"/>
      <c r="EZM25" s="460"/>
      <c r="EZN25" s="460"/>
      <c r="EZO25" s="460"/>
      <c r="EZP25" s="177"/>
      <c r="EZQ25" s="177"/>
      <c r="EZR25" s="177"/>
      <c r="EZS25" s="180"/>
      <c r="EZT25" s="461"/>
      <c r="EZU25" s="462"/>
      <c r="EZV25" s="182"/>
      <c r="EZW25" s="7"/>
      <c r="EZX25" s="184" t="s">
        <v>234</v>
      </c>
      <c r="EZY25" s="180">
        <f t="shared" ref="EZY25" si="206">EZY23+1</f>
        <v>1</v>
      </c>
      <c r="EZZ25" s="460" t="s">
        <v>235</v>
      </c>
      <c r="FAA25" s="460"/>
      <c r="FAB25" s="460"/>
      <c r="FAC25" s="460"/>
      <c r="FAD25" s="460"/>
      <c r="FAE25" s="460"/>
      <c r="FAF25" s="177"/>
      <c r="FAG25" s="177"/>
      <c r="FAH25" s="177"/>
      <c r="FAI25" s="180"/>
      <c r="FAJ25" s="461"/>
      <c r="FAK25" s="462"/>
      <c r="FAL25" s="182"/>
      <c r="FAM25" s="7"/>
      <c r="FAN25" s="184" t="s">
        <v>234</v>
      </c>
      <c r="FAO25" s="180">
        <f t="shared" ref="FAO25" si="207">FAO23+1</f>
        <v>1</v>
      </c>
      <c r="FAP25" s="460" t="s">
        <v>235</v>
      </c>
      <c r="FAQ25" s="460"/>
      <c r="FAR25" s="460"/>
      <c r="FAS25" s="460"/>
      <c r="FAT25" s="460"/>
      <c r="FAU25" s="460"/>
      <c r="FAV25" s="177"/>
      <c r="FAW25" s="177"/>
      <c r="FAX25" s="177"/>
      <c r="FAY25" s="180"/>
      <c r="FAZ25" s="461"/>
      <c r="FBA25" s="462"/>
      <c r="FBB25" s="182"/>
      <c r="FBC25" s="7"/>
      <c r="FBD25" s="184" t="s">
        <v>234</v>
      </c>
      <c r="FBE25" s="180">
        <f t="shared" ref="FBE25" si="208">FBE23+1</f>
        <v>1</v>
      </c>
      <c r="FBF25" s="460" t="s">
        <v>235</v>
      </c>
      <c r="FBG25" s="460"/>
      <c r="FBH25" s="460"/>
      <c r="FBI25" s="460"/>
      <c r="FBJ25" s="460"/>
      <c r="FBK25" s="460"/>
      <c r="FBL25" s="177"/>
      <c r="FBM25" s="177"/>
      <c r="FBN25" s="177"/>
      <c r="FBO25" s="180"/>
      <c r="FBP25" s="461"/>
      <c r="FBQ25" s="462"/>
      <c r="FBR25" s="182"/>
      <c r="FBS25" s="7"/>
      <c r="FBT25" s="184" t="s">
        <v>234</v>
      </c>
      <c r="FBU25" s="180">
        <f t="shared" ref="FBU25" si="209">FBU23+1</f>
        <v>1</v>
      </c>
      <c r="FBV25" s="460" t="s">
        <v>235</v>
      </c>
      <c r="FBW25" s="460"/>
      <c r="FBX25" s="460"/>
      <c r="FBY25" s="460"/>
      <c r="FBZ25" s="460"/>
      <c r="FCA25" s="460"/>
      <c r="FCB25" s="177"/>
      <c r="FCC25" s="177"/>
      <c r="FCD25" s="177"/>
      <c r="FCE25" s="180"/>
      <c r="FCF25" s="461"/>
      <c r="FCG25" s="462"/>
      <c r="FCH25" s="182"/>
      <c r="FCI25" s="7"/>
      <c r="FCJ25" s="184" t="s">
        <v>234</v>
      </c>
      <c r="FCK25" s="180">
        <f t="shared" ref="FCK25" si="210">FCK23+1</f>
        <v>1</v>
      </c>
      <c r="FCL25" s="460" t="s">
        <v>235</v>
      </c>
      <c r="FCM25" s="460"/>
      <c r="FCN25" s="460"/>
      <c r="FCO25" s="460"/>
      <c r="FCP25" s="460"/>
      <c r="FCQ25" s="460"/>
      <c r="FCR25" s="177"/>
      <c r="FCS25" s="177"/>
      <c r="FCT25" s="177"/>
      <c r="FCU25" s="180"/>
      <c r="FCV25" s="461"/>
      <c r="FCW25" s="462"/>
      <c r="FCX25" s="182"/>
      <c r="FCY25" s="7"/>
      <c r="FCZ25" s="184" t="s">
        <v>234</v>
      </c>
      <c r="FDA25" s="180">
        <f t="shared" ref="FDA25" si="211">FDA23+1</f>
        <v>1</v>
      </c>
      <c r="FDB25" s="460" t="s">
        <v>235</v>
      </c>
      <c r="FDC25" s="460"/>
      <c r="FDD25" s="460"/>
      <c r="FDE25" s="460"/>
      <c r="FDF25" s="460"/>
      <c r="FDG25" s="460"/>
      <c r="FDH25" s="177"/>
      <c r="FDI25" s="177"/>
      <c r="FDJ25" s="177"/>
      <c r="FDK25" s="180"/>
      <c r="FDL25" s="461"/>
      <c r="FDM25" s="462"/>
      <c r="FDN25" s="182"/>
      <c r="FDO25" s="7"/>
      <c r="FDP25" s="184" t="s">
        <v>234</v>
      </c>
      <c r="FDQ25" s="180">
        <f t="shared" ref="FDQ25" si="212">FDQ23+1</f>
        <v>1</v>
      </c>
      <c r="FDR25" s="460" t="s">
        <v>235</v>
      </c>
      <c r="FDS25" s="460"/>
      <c r="FDT25" s="460"/>
      <c r="FDU25" s="460"/>
      <c r="FDV25" s="460"/>
      <c r="FDW25" s="460"/>
      <c r="FDX25" s="177"/>
      <c r="FDY25" s="177"/>
      <c r="FDZ25" s="177"/>
      <c r="FEA25" s="180"/>
      <c r="FEB25" s="461"/>
      <c r="FEC25" s="462"/>
      <c r="FED25" s="182"/>
      <c r="FEE25" s="7"/>
      <c r="FEF25" s="184" t="s">
        <v>234</v>
      </c>
      <c r="FEG25" s="180">
        <f t="shared" ref="FEG25" si="213">FEG23+1</f>
        <v>1</v>
      </c>
      <c r="FEH25" s="460" t="s">
        <v>235</v>
      </c>
      <c r="FEI25" s="460"/>
      <c r="FEJ25" s="460"/>
      <c r="FEK25" s="460"/>
      <c r="FEL25" s="460"/>
      <c r="FEM25" s="460"/>
      <c r="FEN25" s="177"/>
      <c r="FEO25" s="177"/>
      <c r="FEP25" s="177"/>
      <c r="FEQ25" s="180"/>
      <c r="FER25" s="461"/>
      <c r="FES25" s="462"/>
      <c r="FET25" s="182"/>
      <c r="FEU25" s="7"/>
      <c r="FEV25" s="184" t="s">
        <v>234</v>
      </c>
      <c r="FEW25" s="180">
        <f t="shared" ref="FEW25" si="214">FEW23+1</f>
        <v>1</v>
      </c>
      <c r="FEX25" s="460" t="s">
        <v>235</v>
      </c>
      <c r="FEY25" s="460"/>
      <c r="FEZ25" s="460"/>
      <c r="FFA25" s="460"/>
      <c r="FFB25" s="460"/>
      <c r="FFC25" s="460"/>
      <c r="FFD25" s="177"/>
      <c r="FFE25" s="177"/>
      <c r="FFF25" s="177"/>
      <c r="FFG25" s="180"/>
      <c r="FFH25" s="461"/>
      <c r="FFI25" s="462"/>
      <c r="FFJ25" s="182"/>
      <c r="FFK25" s="7"/>
      <c r="FFL25" s="184" t="s">
        <v>234</v>
      </c>
      <c r="FFM25" s="180">
        <f t="shared" ref="FFM25" si="215">FFM23+1</f>
        <v>1</v>
      </c>
      <c r="FFN25" s="460" t="s">
        <v>235</v>
      </c>
      <c r="FFO25" s="460"/>
      <c r="FFP25" s="460"/>
      <c r="FFQ25" s="460"/>
      <c r="FFR25" s="460"/>
      <c r="FFS25" s="460"/>
      <c r="FFT25" s="177"/>
      <c r="FFU25" s="177"/>
      <c r="FFV25" s="177"/>
      <c r="FFW25" s="180"/>
      <c r="FFX25" s="461"/>
      <c r="FFY25" s="462"/>
      <c r="FFZ25" s="182"/>
      <c r="FGA25" s="7"/>
      <c r="FGB25" s="184" t="s">
        <v>234</v>
      </c>
      <c r="FGC25" s="180">
        <f t="shared" ref="FGC25" si="216">FGC23+1</f>
        <v>1</v>
      </c>
      <c r="FGD25" s="460" t="s">
        <v>235</v>
      </c>
      <c r="FGE25" s="460"/>
      <c r="FGF25" s="460"/>
      <c r="FGG25" s="460"/>
      <c r="FGH25" s="460"/>
      <c r="FGI25" s="460"/>
      <c r="FGJ25" s="177"/>
      <c r="FGK25" s="177"/>
      <c r="FGL25" s="177"/>
      <c r="FGM25" s="180"/>
      <c r="FGN25" s="461"/>
      <c r="FGO25" s="462"/>
      <c r="FGP25" s="182"/>
      <c r="FGQ25" s="7"/>
      <c r="FGR25" s="184" t="s">
        <v>234</v>
      </c>
      <c r="FGS25" s="180">
        <f t="shared" ref="FGS25" si="217">FGS23+1</f>
        <v>1</v>
      </c>
      <c r="FGT25" s="460" t="s">
        <v>235</v>
      </c>
      <c r="FGU25" s="460"/>
      <c r="FGV25" s="460"/>
      <c r="FGW25" s="460"/>
      <c r="FGX25" s="460"/>
      <c r="FGY25" s="460"/>
      <c r="FGZ25" s="177"/>
      <c r="FHA25" s="177"/>
      <c r="FHB25" s="177"/>
      <c r="FHC25" s="180"/>
      <c r="FHD25" s="461"/>
      <c r="FHE25" s="462"/>
      <c r="FHF25" s="182"/>
      <c r="FHG25" s="7"/>
      <c r="FHH25" s="184" t="s">
        <v>234</v>
      </c>
      <c r="FHI25" s="180">
        <f t="shared" ref="FHI25" si="218">FHI23+1</f>
        <v>1</v>
      </c>
      <c r="FHJ25" s="460" t="s">
        <v>235</v>
      </c>
      <c r="FHK25" s="460"/>
      <c r="FHL25" s="460"/>
      <c r="FHM25" s="460"/>
      <c r="FHN25" s="460"/>
      <c r="FHO25" s="460"/>
      <c r="FHP25" s="177"/>
      <c r="FHQ25" s="177"/>
      <c r="FHR25" s="177"/>
      <c r="FHS25" s="180"/>
      <c r="FHT25" s="461"/>
      <c r="FHU25" s="462"/>
      <c r="FHV25" s="182"/>
      <c r="FHW25" s="7"/>
      <c r="FHX25" s="184" t="s">
        <v>234</v>
      </c>
      <c r="FHY25" s="180">
        <f t="shared" ref="FHY25" si="219">FHY23+1</f>
        <v>1</v>
      </c>
      <c r="FHZ25" s="460" t="s">
        <v>235</v>
      </c>
      <c r="FIA25" s="460"/>
      <c r="FIB25" s="460"/>
      <c r="FIC25" s="460"/>
      <c r="FID25" s="460"/>
      <c r="FIE25" s="460"/>
      <c r="FIF25" s="177"/>
      <c r="FIG25" s="177"/>
      <c r="FIH25" s="177"/>
      <c r="FII25" s="180"/>
      <c r="FIJ25" s="461"/>
      <c r="FIK25" s="462"/>
      <c r="FIL25" s="182"/>
      <c r="FIM25" s="7"/>
      <c r="FIN25" s="184" t="s">
        <v>234</v>
      </c>
      <c r="FIO25" s="180">
        <f t="shared" ref="FIO25" si="220">FIO23+1</f>
        <v>1</v>
      </c>
      <c r="FIP25" s="460" t="s">
        <v>235</v>
      </c>
      <c r="FIQ25" s="460"/>
      <c r="FIR25" s="460"/>
      <c r="FIS25" s="460"/>
      <c r="FIT25" s="460"/>
      <c r="FIU25" s="460"/>
      <c r="FIV25" s="177"/>
      <c r="FIW25" s="177"/>
      <c r="FIX25" s="177"/>
      <c r="FIY25" s="180"/>
      <c r="FIZ25" s="461"/>
      <c r="FJA25" s="462"/>
      <c r="FJB25" s="182"/>
      <c r="FJC25" s="7"/>
      <c r="FJD25" s="184" t="s">
        <v>234</v>
      </c>
      <c r="FJE25" s="180">
        <f t="shared" ref="FJE25" si="221">FJE23+1</f>
        <v>1</v>
      </c>
      <c r="FJF25" s="460" t="s">
        <v>235</v>
      </c>
      <c r="FJG25" s="460"/>
      <c r="FJH25" s="460"/>
      <c r="FJI25" s="460"/>
      <c r="FJJ25" s="460"/>
      <c r="FJK25" s="460"/>
      <c r="FJL25" s="177"/>
      <c r="FJM25" s="177"/>
      <c r="FJN25" s="177"/>
      <c r="FJO25" s="180"/>
      <c r="FJP25" s="461"/>
      <c r="FJQ25" s="462"/>
      <c r="FJR25" s="182"/>
      <c r="FJS25" s="7"/>
      <c r="FJT25" s="184" t="s">
        <v>234</v>
      </c>
      <c r="FJU25" s="180">
        <f t="shared" ref="FJU25" si="222">FJU23+1</f>
        <v>1</v>
      </c>
      <c r="FJV25" s="460" t="s">
        <v>235</v>
      </c>
      <c r="FJW25" s="460"/>
      <c r="FJX25" s="460"/>
      <c r="FJY25" s="460"/>
      <c r="FJZ25" s="460"/>
      <c r="FKA25" s="460"/>
      <c r="FKB25" s="177"/>
      <c r="FKC25" s="177"/>
      <c r="FKD25" s="177"/>
      <c r="FKE25" s="180"/>
      <c r="FKF25" s="461"/>
      <c r="FKG25" s="462"/>
      <c r="FKH25" s="182"/>
      <c r="FKI25" s="7"/>
      <c r="FKJ25" s="184" t="s">
        <v>234</v>
      </c>
      <c r="FKK25" s="180">
        <f t="shared" ref="FKK25" si="223">FKK23+1</f>
        <v>1</v>
      </c>
      <c r="FKL25" s="460" t="s">
        <v>235</v>
      </c>
      <c r="FKM25" s="460"/>
      <c r="FKN25" s="460"/>
      <c r="FKO25" s="460"/>
      <c r="FKP25" s="460"/>
      <c r="FKQ25" s="460"/>
      <c r="FKR25" s="177"/>
      <c r="FKS25" s="177"/>
      <c r="FKT25" s="177"/>
      <c r="FKU25" s="180"/>
      <c r="FKV25" s="461"/>
      <c r="FKW25" s="462"/>
      <c r="FKX25" s="182"/>
      <c r="FKY25" s="7"/>
      <c r="FKZ25" s="184" t="s">
        <v>234</v>
      </c>
      <c r="FLA25" s="180">
        <f t="shared" ref="FLA25" si="224">FLA23+1</f>
        <v>1</v>
      </c>
      <c r="FLB25" s="460" t="s">
        <v>235</v>
      </c>
      <c r="FLC25" s="460"/>
      <c r="FLD25" s="460"/>
      <c r="FLE25" s="460"/>
      <c r="FLF25" s="460"/>
      <c r="FLG25" s="460"/>
      <c r="FLH25" s="177"/>
      <c r="FLI25" s="177"/>
      <c r="FLJ25" s="177"/>
      <c r="FLK25" s="180"/>
      <c r="FLL25" s="461"/>
      <c r="FLM25" s="462"/>
      <c r="FLN25" s="182"/>
      <c r="FLO25" s="7"/>
      <c r="FLP25" s="184" t="s">
        <v>234</v>
      </c>
      <c r="FLQ25" s="180">
        <f t="shared" ref="FLQ25" si="225">FLQ23+1</f>
        <v>1</v>
      </c>
      <c r="FLR25" s="460" t="s">
        <v>235</v>
      </c>
      <c r="FLS25" s="460"/>
      <c r="FLT25" s="460"/>
      <c r="FLU25" s="460"/>
      <c r="FLV25" s="460"/>
      <c r="FLW25" s="460"/>
      <c r="FLX25" s="177"/>
      <c r="FLY25" s="177"/>
      <c r="FLZ25" s="177"/>
      <c r="FMA25" s="180"/>
      <c r="FMB25" s="461"/>
      <c r="FMC25" s="462"/>
      <c r="FMD25" s="182"/>
      <c r="FME25" s="7"/>
      <c r="FMF25" s="184" t="s">
        <v>234</v>
      </c>
      <c r="FMG25" s="180">
        <f t="shared" ref="FMG25" si="226">FMG23+1</f>
        <v>1</v>
      </c>
      <c r="FMH25" s="460" t="s">
        <v>235</v>
      </c>
      <c r="FMI25" s="460"/>
      <c r="FMJ25" s="460"/>
      <c r="FMK25" s="460"/>
      <c r="FML25" s="460"/>
      <c r="FMM25" s="460"/>
      <c r="FMN25" s="177"/>
      <c r="FMO25" s="177"/>
      <c r="FMP25" s="177"/>
      <c r="FMQ25" s="180"/>
      <c r="FMR25" s="461"/>
      <c r="FMS25" s="462"/>
      <c r="FMT25" s="182"/>
      <c r="FMU25" s="7"/>
      <c r="FMV25" s="184" t="s">
        <v>234</v>
      </c>
      <c r="FMW25" s="180">
        <f t="shared" ref="FMW25" si="227">FMW23+1</f>
        <v>1</v>
      </c>
      <c r="FMX25" s="460" t="s">
        <v>235</v>
      </c>
      <c r="FMY25" s="460"/>
      <c r="FMZ25" s="460"/>
      <c r="FNA25" s="460"/>
      <c r="FNB25" s="460"/>
      <c r="FNC25" s="460"/>
      <c r="FND25" s="177"/>
      <c r="FNE25" s="177"/>
      <c r="FNF25" s="177"/>
      <c r="FNG25" s="180"/>
      <c r="FNH25" s="461"/>
      <c r="FNI25" s="462"/>
      <c r="FNJ25" s="182"/>
      <c r="FNK25" s="7"/>
      <c r="FNL25" s="184" t="s">
        <v>234</v>
      </c>
      <c r="FNM25" s="180">
        <f t="shared" ref="FNM25" si="228">FNM23+1</f>
        <v>1</v>
      </c>
      <c r="FNN25" s="460" t="s">
        <v>235</v>
      </c>
      <c r="FNO25" s="460"/>
      <c r="FNP25" s="460"/>
      <c r="FNQ25" s="460"/>
      <c r="FNR25" s="460"/>
      <c r="FNS25" s="460"/>
      <c r="FNT25" s="177"/>
      <c r="FNU25" s="177"/>
      <c r="FNV25" s="177"/>
      <c r="FNW25" s="180"/>
      <c r="FNX25" s="461"/>
      <c r="FNY25" s="462"/>
      <c r="FNZ25" s="182"/>
      <c r="FOA25" s="7"/>
      <c r="FOB25" s="184" t="s">
        <v>234</v>
      </c>
      <c r="FOC25" s="180">
        <f t="shared" ref="FOC25" si="229">FOC23+1</f>
        <v>1</v>
      </c>
      <c r="FOD25" s="460" t="s">
        <v>235</v>
      </c>
      <c r="FOE25" s="460"/>
      <c r="FOF25" s="460"/>
      <c r="FOG25" s="460"/>
      <c r="FOH25" s="460"/>
      <c r="FOI25" s="460"/>
      <c r="FOJ25" s="177"/>
      <c r="FOK25" s="177"/>
      <c r="FOL25" s="177"/>
      <c r="FOM25" s="180"/>
      <c r="FON25" s="461"/>
      <c r="FOO25" s="462"/>
      <c r="FOP25" s="182"/>
      <c r="FOQ25" s="7"/>
      <c r="FOR25" s="184" t="s">
        <v>234</v>
      </c>
      <c r="FOS25" s="180">
        <f t="shared" ref="FOS25" si="230">FOS23+1</f>
        <v>1</v>
      </c>
      <c r="FOT25" s="460" t="s">
        <v>235</v>
      </c>
      <c r="FOU25" s="460"/>
      <c r="FOV25" s="460"/>
      <c r="FOW25" s="460"/>
      <c r="FOX25" s="460"/>
      <c r="FOY25" s="460"/>
      <c r="FOZ25" s="177"/>
      <c r="FPA25" s="177"/>
      <c r="FPB25" s="177"/>
      <c r="FPC25" s="180"/>
      <c r="FPD25" s="461"/>
      <c r="FPE25" s="462"/>
      <c r="FPF25" s="182"/>
      <c r="FPG25" s="7"/>
      <c r="FPH25" s="184" t="s">
        <v>234</v>
      </c>
      <c r="FPI25" s="180">
        <f t="shared" ref="FPI25" si="231">FPI23+1</f>
        <v>1</v>
      </c>
      <c r="FPJ25" s="460" t="s">
        <v>235</v>
      </c>
      <c r="FPK25" s="460"/>
      <c r="FPL25" s="460"/>
      <c r="FPM25" s="460"/>
      <c r="FPN25" s="460"/>
      <c r="FPO25" s="460"/>
      <c r="FPP25" s="177"/>
      <c r="FPQ25" s="177"/>
      <c r="FPR25" s="177"/>
      <c r="FPS25" s="180"/>
      <c r="FPT25" s="461"/>
      <c r="FPU25" s="462"/>
      <c r="FPV25" s="182"/>
      <c r="FPW25" s="7"/>
      <c r="FPX25" s="184" t="s">
        <v>234</v>
      </c>
      <c r="FPY25" s="180">
        <f t="shared" ref="FPY25" si="232">FPY23+1</f>
        <v>1</v>
      </c>
      <c r="FPZ25" s="460" t="s">
        <v>235</v>
      </c>
      <c r="FQA25" s="460"/>
      <c r="FQB25" s="460"/>
      <c r="FQC25" s="460"/>
      <c r="FQD25" s="460"/>
      <c r="FQE25" s="460"/>
      <c r="FQF25" s="177"/>
      <c r="FQG25" s="177"/>
      <c r="FQH25" s="177"/>
      <c r="FQI25" s="180"/>
      <c r="FQJ25" s="461"/>
      <c r="FQK25" s="462"/>
      <c r="FQL25" s="182"/>
      <c r="FQM25" s="7"/>
      <c r="FQN25" s="184" t="s">
        <v>234</v>
      </c>
      <c r="FQO25" s="180">
        <f t="shared" ref="FQO25" si="233">FQO23+1</f>
        <v>1</v>
      </c>
      <c r="FQP25" s="460" t="s">
        <v>235</v>
      </c>
      <c r="FQQ25" s="460"/>
      <c r="FQR25" s="460"/>
      <c r="FQS25" s="460"/>
      <c r="FQT25" s="460"/>
      <c r="FQU25" s="460"/>
      <c r="FQV25" s="177"/>
      <c r="FQW25" s="177"/>
      <c r="FQX25" s="177"/>
      <c r="FQY25" s="180"/>
      <c r="FQZ25" s="461"/>
      <c r="FRA25" s="462"/>
      <c r="FRB25" s="182"/>
      <c r="FRC25" s="7"/>
      <c r="FRD25" s="184" t="s">
        <v>234</v>
      </c>
      <c r="FRE25" s="180">
        <f t="shared" ref="FRE25" si="234">FRE23+1</f>
        <v>1</v>
      </c>
      <c r="FRF25" s="460" t="s">
        <v>235</v>
      </c>
      <c r="FRG25" s="460"/>
      <c r="FRH25" s="460"/>
      <c r="FRI25" s="460"/>
      <c r="FRJ25" s="460"/>
      <c r="FRK25" s="460"/>
      <c r="FRL25" s="177"/>
      <c r="FRM25" s="177"/>
      <c r="FRN25" s="177"/>
      <c r="FRO25" s="180"/>
      <c r="FRP25" s="461"/>
      <c r="FRQ25" s="462"/>
      <c r="FRR25" s="182"/>
      <c r="FRS25" s="7"/>
      <c r="FRT25" s="184" t="s">
        <v>234</v>
      </c>
      <c r="FRU25" s="180">
        <f t="shared" ref="FRU25" si="235">FRU23+1</f>
        <v>1</v>
      </c>
      <c r="FRV25" s="460" t="s">
        <v>235</v>
      </c>
      <c r="FRW25" s="460"/>
      <c r="FRX25" s="460"/>
      <c r="FRY25" s="460"/>
      <c r="FRZ25" s="460"/>
      <c r="FSA25" s="460"/>
      <c r="FSB25" s="177"/>
      <c r="FSC25" s="177"/>
      <c r="FSD25" s="177"/>
      <c r="FSE25" s="180"/>
      <c r="FSF25" s="461"/>
      <c r="FSG25" s="462"/>
      <c r="FSH25" s="182"/>
      <c r="FSI25" s="7"/>
      <c r="FSJ25" s="184" t="s">
        <v>234</v>
      </c>
      <c r="FSK25" s="180">
        <f t="shared" ref="FSK25" si="236">FSK23+1</f>
        <v>1</v>
      </c>
      <c r="FSL25" s="460" t="s">
        <v>235</v>
      </c>
      <c r="FSM25" s="460"/>
      <c r="FSN25" s="460"/>
      <c r="FSO25" s="460"/>
      <c r="FSP25" s="460"/>
      <c r="FSQ25" s="460"/>
      <c r="FSR25" s="177"/>
      <c r="FSS25" s="177"/>
      <c r="FST25" s="177"/>
      <c r="FSU25" s="180"/>
      <c r="FSV25" s="461"/>
      <c r="FSW25" s="462"/>
      <c r="FSX25" s="182"/>
      <c r="FSY25" s="7"/>
      <c r="FSZ25" s="184" t="s">
        <v>234</v>
      </c>
      <c r="FTA25" s="180">
        <f t="shared" ref="FTA25" si="237">FTA23+1</f>
        <v>1</v>
      </c>
      <c r="FTB25" s="460" t="s">
        <v>235</v>
      </c>
      <c r="FTC25" s="460"/>
      <c r="FTD25" s="460"/>
      <c r="FTE25" s="460"/>
      <c r="FTF25" s="460"/>
      <c r="FTG25" s="460"/>
      <c r="FTH25" s="177"/>
      <c r="FTI25" s="177"/>
      <c r="FTJ25" s="177"/>
      <c r="FTK25" s="180"/>
      <c r="FTL25" s="461"/>
      <c r="FTM25" s="462"/>
      <c r="FTN25" s="182"/>
      <c r="FTO25" s="7"/>
      <c r="FTP25" s="184" t="s">
        <v>234</v>
      </c>
      <c r="FTQ25" s="180">
        <f t="shared" ref="FTQ25" si="238">FTQ23+1</f>
        <v>1</v>
      </c>
      <c r="FTR25" s="460" t="s">
        <v>235</v>
      </c>
      <c r="FTS25" s="460"/>
      <c r="FTT25" s="460"/>
      <c r="FTU25" s="460"/>
      <c r="FTV25" s="460"/>
      <c r="FTW25" s="460"/>
      <c r="FTX25" s="177"/>
      <c r="FTY25" s="177"/>
      <c r="FTZ25" s="177"/>
      <c r="FUA25" s="180"/>
      <c r="FUB25" s="461"/>
      <c r="FUC25" s="462"/>
      <c r="FUD25" s="182"/>
      <c r="FUE25" s="7"/>
      <c r="FUF25" s="184" t="s">
        <v>234</v>
      </c>
      <c r="FUG25" s="180">
        <f t="shared" ref="FUG25" si="239">FUG23+1</f>
        <v>1</v>
      </c>
      <c r="FUH25" s="460" t="s">
        <v>235</v>
      </c>
      <c r="FUI25" s="460"/>
      <c r="FUJ25" s="460"/>
      <c r="FUK25" s="460"/>
      <c r="FUL25" s="460"/>
      <c r="FUM25" s="460"/>
      <c r="FUN25" s="177"/>
      <c r="FUO25" s="177"/>
      <c r="FUP25" s="177"/>
      <c r="FUQ25" s="180"/>
      <c r="FUR25" s="461"/>
      <c r="FUS25" s="462"/>
      <c r="FUT25" s="182"/>
      <c r="FUU25" s="7"/>
      <c r="FUV25" s="184" t="s">
        <v>234</v>
      </c>
      <c r="FUW25" s="180">
        <f t="shared" ref="FUW25" si="240">FUW23+1</f>
        <v>1</v>
      </c>
      <c r="FUX25" s="460" t="s">
        <v>235</v>
      </c>
      <c r="FUY25" s="460"/>
      <c r="FUZ25" s="460"/>
      <c r="FVA25" s="460"/>
      <c r="FVB25" s="460"/>
      <c r="FVC25" s="460"/>
      <c r="FVD25" s="177"/>
      <c r="FVE25" s="177"/>
      <c r="FVF25" s="177"/>
      <c r="FVG25" s="180"/>
      <c r="FVH25" s="461"/>
      <c r="FVI25" s="462"/>
      <c r="FVJ25" s="182"/>
      <c r="FVK25" s="7"/>
      <c r="FVL25" s="184" t="s">
        <v>234</v>
      </c>
      <c r="FVM25" s="180">
        <f t="shared" ref="FVM25" si="241">FVM23+1</f>
        <v>1</v>
      </c>
      <c r="FVN25" s="460" t="s">
        <v>235</v>
      </c>
      <c r="FVO25" s="460"/>
      <c r="FVP25" s="460"/>
      <c r="FVQ25" s="460"/>
      <c r="FVR25" s="460"/>
      <c r="FVS25" s="460"/>
      <c r="FVT25" s="177"/>
      <c r="FVU25" s="177"/>
      <c r="FVV25" s="177"/>
      <c r="FVW25" s="180"/>
      <c r="FVX25" s="461"/>
      <c r="FVY25" s="462"/>
      <c r="FVZ25" s="182"/>
      <c r="FWA25" s="7"/>
      <c r="FWB25" s="184" t="s">
        <v>234</v>
      </c>
      <c r="FWC25" s="180">
        <f t="shared" ref="FWC25" si="242">FWC23+1</f>
        <v>1</v>
      </c>
      <c r="FWD25" s="460" t="s">
        <v>235</v>
      </c>
      <c r="FWE25" s="460"/>
      <c r="FWF25" s="460"/>
      <c r="FWG25" s="460"/>
      <c r="FWH25" s="460"/>
      <c r="FWI25" s="460"/>
      <c r="FWJ25" s="177"/>
      <c r="FWK25" s="177"/>
      <c r="FWL25" s="177"/>
      <c r="FWM25" s="180"/>
      <c r="FWN25" s="461"/>
      <c r="FWO25" s="462"/>
      <c r="FWP25" s="182"/>
      <c r="FWQ25" s="7"/>
      <c r="FWR25" s="184" t="s">
        <v>234</v>
      </c>
      <c r="FWS25" s="180">
        <f t="shared" ref="FWS25" si="243">FWS23+1</f>
        <v>1</v>
      </c>
      <c r="FWT25" s="460" t="s">
        <v>235</v>
      </c>
      <c r="FWU25" s="460"/>
      <c r="FWV25" s="460"/>
      <c r="FWW25" s="460"/>
      <c r="FWX25" s="460"/>
      <c r="FWY25" s="460"/>
      <c r="FWZ25" s="177"/>
      <c r="FXA25" s="177"/>
      <c r="FXB25" s="177"/>
      <c r="FXC25" s="180"/>
      <c r="FXD25" s="461"/>
      <c r="FXE25" s="462"/>
      <c r="FXF25" s="182"/>
      <c r="FXG25" s="7"/>
      <c r="FXH25" s="184" t="s">
        <v>234</v>
      </c>
      <c r="FXI25" s="180">
        <f t="shared" ref="FXI25" si="244">FXI23+1</f>
        <v>1</v>
      </c>
      <c r="FXJ25" s="460" t="s">
        <v>235</v>
      </c>
      <c r="FXK25" s="460"/>
      <c r="FXL25" s="460"/>
      <c r="FXM25" s="460"/>
      <c r="FXN25" s="460"/>
      <c r="FXO25" s="460"/>
      <c r="FXP25" s="177"/>
      <c r="FXQ25" s="177"/>
      <c r="FXR25" s="177"/>
      <c r="FXS25" s="180"/>
      <c r="FXT25" s="461"/>
      <c r="FXU25" s="462"/>
      <c r="FXV25" s="182"/>
      <c r="FXW25" s="7"/>
      <c r="FXX25" s="184" t="s">
        <v>234</v>
      </c>
      <c r="FXY25" s="180">
        <f t="shared" ref="FXY25" si="245">FXY23+1</f>
        <v>1</v>
      </c>
      <c r="FXZ25" s="460" t="s">
        <v>235</v>
      </c>
      <c r="FYA25" s="460"/>
      <c r="FYB25" s="460"/>
      <c r="FYC25" s="460"/>
      <c r="FYD25" s="460"/>
      <c r="FYE25" s="460"/>
      <c r="FYF25" s="177"/>
      <c r="FYG25" s="177"/>
      <c r="FYH25" s="177"/>
      <c r="FYI25" s="180"/>
      <c r="FYJ25" s="461"/>
      <c r="FYK25" s="462"/>
      <c r="FYL25" s="182"/>
      <c r="FYM25" s="7"/>
      <c r="FYN25" s="184" t="s">
        <v>234</v>
      </c>
      <c r="FYO25" s="180">
        <f t="shared" ref="FYO25" si="246">FYO23+1</f>
        <v>1</v>
      </c>
      <c r="FYP25" s="460" t="s">
        <v>235</v>
      </c>
      <c r="FYQ25" s="460"/>
      <c r="FYR25" s="460"/>
      <c r="FYS25" s="460"/>
      <c r="FYT25" s="460"/>
      <c r="FYU25" s="460"/>
      <c r="FYV25" s="177"/>
      <c r="FYW25" s="177"/>
      <c r="FYX25" s="177"/>
      <c r="FYY25" s="180"/>
      <c r="FYZ25" s="461"/>
      <c r="FZA25" s="462"/>
      <c r="FZB25" s="182"/>
      <c r="FZC25" s="7"/>
      <c r="FZD25" s="184" t="s">
        <v>234</v>
      </c>
      <c r="FZE25" s="180">
        <f t="shared" ref="FZE25" si="247">FZE23+1</f>
        <v>1</v>
      </c>
      <c r="FZF25" s="460" t="s">
        <v>235</v>
      </c>
      <c r="FZG25" s="460"/>
      <c r="FZH25" s="460"/>
      <c r="FZI25" s="460"/>
      <c r="FZJ25" s="460"/>
      <c r="FZK25" s="460"/>
      <c r="FZL25" s="177"/>
      <c r="FZM25" s="177"/>
      <c r="FZN25" s="177"/>
      <c r="FZO25" s="180"/>
      <c r="FZP25" s="461"/>
      <c r="FZQ25" s="462"/>
      <c r="FZR25" s="182"/>
      <c r="FZS25" s="7"/>
      <c r="FZT25" s="184" t="s">
        <v>234</v>
      </c>
      <c r="FZU25" s="180">
        <f t="shared" ref="FZU25" si="248">FZU23+1</f>
        <v>1</v>
      </c>
      <c r="FZV25" s="460" t="s">
        <v>235</v>
      </c>
      <c r="FZW25" s="460"/>
      <c r="FZX25" s="460"/>
      <c r="FZY25" s="460"/>
      <c r="FZZ25" s="460"/>
      <c r="GAA25" s="460"/>
      <c r="GAB25" s="177"/>
      <c r="GAC25" s="177"/>
      <c r="GAD25" s="177"/>
      <c r="GAE25" s="180"/>
      <c r="GAF25" s="461"/>
      <c r="GAG25" s="462"/>
      <c r="GAH25" s="182"/>
      <c r="GAI25" s="7"/>
      <c r="GAJ25" s="184" t="s">
        <v>234</v>
      </c>
      <c r="GAK25" s="180">
        <f t="shared" ref="GAK25" si="249">GAK23+1</f>
        <v>1</v>
      </c>
      <c r="GAL25" s="460" t="s">
        <v>235</v>
      </c>
      <c r="GAM25" s="460"/>
      <c r="GAN25" s="460"/>
      <c r="GAO25" s="460"/>
      <c r="GAP25" s="460"/>
      <c r="GAQ25" s="460"/>
      <c r="GAR25" s="177"/>
      <c r="GAS25" s="177"/>
      <c r="GAT25" s="177"/>
      <c r="GAU25" s="180"/>
      <c r="GAV25" s="461"/>
      <c r="GAW25" s="462"/>
      <c r="GAX25" s="182"/>
      <c r="GAY25" s="7"/>
      <c r="GAZ25" s="184" t="s">
        <v>234</v>
      </c>
      <c r="GBA25" s="180">
        <f t="shared" ref="GBA25" si="250">GBA23+1</f>
        <v>1</v>
      </c>
      <c r="GBB25" s="460" t="s">
        <v>235</v>
      </c>
      <c r="GBC25" s="460"/>
      <c r="GBD25" s="460"/>
      <c r="GBE25" s="460"/>
      <c r="GBF25" s="460"/>
      <c r="GBG25" s="460"/>
      <c r="GBH25" s="177"/>
      <c r="GBI25" s="177"/>
      <c r="GBJ25" s="177"/>
      <c r="GBK25" s="180"/>
      <c r="GBL25" s="461"/>
      <c r="GBM25" s="462"/>
      <c r="GBN25" s="182"/>
      <c r="GBO25" s="7"/>
      <c r="GBP25" s="184" t="s">
        <v>234</v>
      </c>
      <c r="GBQ25" s="180">
        <f t="shared" ref="GBQ25" si="251">GBQ23+1</f>
        <v>1</v>
      </c>
      <c r="GBR25" s="460" t="s">
        <v>235</v>
      </c>
      <c r="GBS25" s="460"/>
      <c r="GBT25" s="460"/>
      <c r="GBU25" s="460"/>
      <c r="GBV25" s="460"/>
      <c r="GBW25" s="460"/>
      <c r="GBX25" s="177"/>
      <c r="GBY25" s="177"/>
      <c r="GBZ25" s="177"/>
      <c r="GCA25" s="180"/>
      <c r="GCB25" s="461"/>
      <c r="GCC25" s="462"/>
      <c r="GCD25" s="182"/>
      <c r="GCE25" s="7"/>
      <c r="GCF25" s="184" t="s">
        <v>234</v>
      </c>
      <c r="GCG25" s="180">
        <f t="shared" ref="GCG25" si="252">GCG23+1</f>
        <v>1</v>
      </c>
      <c r="GCH25" s="460" t="s">
        <v>235</v>
      </c>
      <c r="GCI25" s="460"/>
      <c r="GCJ25" s="460"/>
      <c r="GCK25" s="460"/>
      <c r="GCL25" s="460"/>
      <c r="GCM25" s="460"/>
      <c r="GCN25" s="177"/>
      <c r="GCO25" s="177"/>
      <c r="GCP25" s="177"/>
      <c r="GCQ25" s="180"/>
      <c r="GCR25" s="461"/>
      <c r="GCS25" s="462"/>
      <c r="GCT25" s="182"/>
      <c r="GCU25" s="7"/>
      <c r="GCV25" s="184" t="s">
        <v>234</v>
      </c>
      <c r="GCW25" s="180">
        <f t="shared" ref="GCW25" si="253">GCW23+1</f>
        <v>1</v>
      </c>
      <c r="GCX25" s="460" t="s">
        <v>235</v>
      </c>
      <c r="GCY25" s="460"/>
      <c r="GCZ25" s="460"/>
      <c r="GDA25" s="460"/>
      <c r="GDB25" s="460"/>
      <c r="GDC25" s="460"/>
      <c r="GDD25" s="177"/>
      <c r="GDE25" s="177"/>
      <c r="GDF25" s="177"/>
      <c r="GDG25" s="180"/>
      <c r="GDH25" s="461"/>
      <c r="GDI25" s="462"/>
      <c r="GDJ25" s="182"/>
      <c r="GDK25" s="7"/>
      <c r="GDL25" s="184" t="s">
        <v>234</v>
      </c>
      <c r="GDM25" s="180">
        <f t="shared" ref="GDM25" si="254">GDM23+1</f>
        <v>1</v>
      </c>
      <c r="GDN25" s="460" t="s">
        <v>235</v>
      </c>
      <c r="GDO25" s="460"/>
      <c r="GDP25" s="460"/>
      <c r="GDQ25" s="460"/>
      <c r="GDR25" s="460"/>
      <c r="GDS25" s="460"/>
      <c r="GDT25" s="177"/>
      <c r="GDU25" s="177"/>
      <c r="GDV25" s="177"/>
      <c r="GDW25" s="180"/>
      <c r="GDX25" s="461"/>
      <c r="GDY25" s="462"/>
      <c r="GDZ25" s="182"/>
      <c r="GEA25" s="7"/>
      <c r="GEB25" s="184" t="s">
        <v>234</v>
      </c>
      <c r="GEC25" s="180">
        <f t="shared" ref="GEC25" si="255">GEC23+1</f>
        <v>1</v>
      </c>
      <c r="GED25" s="460" t="s">
        <v>235</v>
      </c>
      <c r="GEE25" s="460"/>
      <c r="GEF25" s="460"/>
      <c r="GEG25" s="460"/>
      <c r="GEH25" s="460"/>
      <c r="GEI25" s="460"/>
      <c r="GEJ25" s="177"/>
      <c r="GEK25" s="177"/>
      <c r="GEL25" s="177"/>
      <c r="GEM25" s="180"/>
      <c r="GEN25" s="461"/>
      <c r="GEO25" s="462"/>
      <c r="GEP25" s="182"/>
      <c r="GEQ25" s="7"/>
      <c r="GER25" s="184" t="s">
        <v>234</v>
      </c>
      <c r="GES25" s="180">
        <f t="shared" ref="GES25" si="256">GES23+1</f>
        <v>1</v>
      </c>
      <c r="GET25" s="460" t="s">
        <v>235</v>
      </c>
      <c r="GEU25" s="460"/>
      <c r="GEV25" s="460"/>
      <c r="GEW25" s="460"/>
      <c r="GEX25" s="460"/>
      <c r="GEY25" s="460"/>
      <c r="GEZ25" s="177"/>
      <c r="GFA25" s="177"/>
      <c r="GFB25" s="177"/>
      <c r="GFC25" s="180"/>
      <c r="GFD25" s="461"/>
      <c r="GFE25" s="462"/>
      <c r="GFF25" s="182"/>
      <c r="GFG25" s="7"/>
      <c r="GFH25" s="184" t="s">
        <v>234</v>
      </c>
      <c r="GFI25" s="180">
        <f t="shared" ref="GFI25" si="257">GFI23+1</f>
        <v>1</v>
      </c>
      <c r="GFJ25" s="460" t="s">
        <v>235</v>
      </c>
      <c r="GFK25" s="460"/>
      <c r="GFL25" s="460"/>
      <c r="GFM25" s="460"/>
      <c r="GFN25" s="460"/>
      <c r="GFO25" s="460"/>
      <c r="GFP25" s="177"/>
      <c r="GFQ25" s="177"/>
      <c r="GFR25" s="177"/>
      <c r="GFS25" s="180"/>
      <c r="GFT25" s="461"/>
      <c r="GFU25" s="462"/>
      <c r="GFV25" s="182"/>
      <c r="GFW25" s="7"/>
      <c r="GFX25" s="184" t="s">
        <v>234</v>
      </c>
      <c r="GFY25" s="180">
        <f t="shared" ref="GFY25" si="258">GFY23+1</f>
        <v>1</v>
      </c>
      <c r="GFZ25" s="460" t="s">
        <v>235</v>
      </c>
      <c r="GGA25" s="460"/>
      <c r="GGB25" s="460"/>
      <c r="GGC25" s="460"/>
      <c r="GGD25" s="460"/>
      <c r="GGE25" s="460"/>
      <c r="GGF25" s="177"/>
      <c r="GGG25" s="177"/>
      <c r="GGH25" s="177"/>
      <c r="GGI25" s="180"/>
      <c r="GGJ25" s="461"/>
      <c r="GGK25" s="462"/>
      <c r="GGL25" s="182"/>
      <c r="GGM25" s="7"/>
      <c r="GGN25" s="184" t="s">
        <v>234</v>
      </c>
      <c r="GGO25" s="180">
        <f t="shared" ref="GGO25" si="259">GGO23+1</f>
        <v>1</v>
      </c>
      <c r="GGP25" s="460" t="s">
        <v>235</v>
      </c>
      <c r="GGQ25" s="460"/>
      <c r="GGR25" s="460"/>
      <c r="GGS25" s="460"/>
      <c r="GGT25" s="460"/>
      <c r="GGU25" s="460"/>
      <c r="GGV25" s="177"/>
      <c r="GGW25" s="177"/>
      <c r="GGX25" s="177"/>
      <c r="GGY25" s="180"/>
      <c r="GGZ25" s="461"/>
      <c r="GHA25" s="462"/>
      <c r="GHB25" s="182"/>
      <c r="GHC25" s="7"/>
      <c r="GHD25" s="184" t="s">
        <v>234</v>
      </c>
      <c r="GHE25" s="180">
        <f t="shared" ref="GHE25" si="260">GHE23+1</f>
        <v>1</v>
      </c>
      <c r="GHF25" s="460" t="s">
        <v>235</v>
      </c>
      <c r="GHG25" s="460"/>
      <c r="GHH25" s="460"/>
      <c r="GHI25" s="460"/>
      <c r="GHJ25" s="460"/>
      <c r="GHK25" s="460"/>
      <c r="GHL25" s="177"/>
      <c r="GHM25" s="177"/>
      <c r="GHN25" s="177"/>
      <c r="GHO25" s="180"/>
      <c r="GHP25" s="461"/>
      <c r="GHQ25" s="462"/>
      <c r="GHR25" s="182"/>
      <c r="GHS25" s="7"/>
      <c r="GHT25" s="184" t="s">
        <v>234</v>
      </c>
      <c r="GHU25" s="180">
        <f t="shared" ref="GHU25" si="261">GHU23+1</f>
        <v>1</v>
      </c>
      <c r="GHV25" s="460" t="s">
        <v>235</v>
      </c>
      <c r="GHW25" s="460"/>
      <c r="GHX25" s="460"/>
      <c r="GHY25" s="460"/>
      <c r="GHZ25" s="460"/>
      <c r="GIA25" s="460"/>
      <c r="GIB25" s="177"/>
      <c r="GIC25" s="177"/>
      <c r="GID25" s="177"/>
      <c r="GIE25" s="180"/>
      <c r="GIF25" s="461"/>
      <c r="GIG25" s="462"/>
      <c r="GIH25" s="182"/>
      <c r="GII25" s="7"/>
      <c r="GIJ25" s="184" t="s">
        <v>234</v>
      </c>
      <c r="GIK25" s="180">
        <f t="shared" ref="GIK25" si="262">GIK23+1</f>
        <v>1</v>
      </c>
      <c r="GIL25" s="460" t="s">
        <v>235</v>
      </c>
      <c r="GIM25" s="460"/>
      <c r="GIN25" s="460"/>
      <c r="GIO25" s="460"/>
      <c r="GIP25" s="460"/>
      <c r="GIQ25" s="460"/>
      <c r="GIR25" s="177"/>
      <c r="GIS25" s="177"/>
      <c r="GIT25" s="177"/>
      <c r="GIU25" s="180"/>
      <c r="GIV25" s="461"/>
      <c r="GIW25" s="462"/>
      <c r="GIX25" s="182"/>
      <c r="GIY25" s="7"/>
      <c r="GIZ25" s="184" t="s">
        <v>234</v>
      </c>
      <c r="GJA25" s="180">
        <f t="shared" ref="GJA25" si="263">GJA23+1</f>
        <v>1</v>
      </c>
      <c r="GJB25" s="460" t="s">
        <v>235</v>
      </c>
      <c r="GJC25" s="460"/>
      <c r="GJD25" s="460"/>
      <c r="GJE25" s="460"/>
      <c r="GJF25" s="460"/>
      <c r="GJG25" s="460"/>
      <c r="GJH25" s="177"/>
      <c r="GJI25" s="177"/>
      <c r="GJJ25" s="177"/>
      <c r="GJK25" s="180"/>
      <c r="GJL25" s="461"/>
      <c r="GJM25" s="462"/>
      <c r="GJN25" s="182"/>
      <c r="GJO25" s="7"/>
      <c r="GJP25" s="184" t="s">
        <v>234</v>
      </c>
      <c r="GJQ25" s="180">
        <f t="shared" ref="GJQ25" si="264">GJQ23+1</f>
        <v>1</v>
      </c>
      <c r="GJR25" s="460" t="s">
        <v>235</v>
      </c>
      <c r="GJS25" s="460"/>
      <c r="GJT25" s="460"/>
      <c r="GJU25" s="460"/>
      <c r="GJV25" s="460"/>
      <c r="GJW25" s="460"/>
      <c r="GJX25" s="177"/>
      <c r="GJY25" s="177"/>
      <c r="GJZ25" s="177"/>
      <c r="GKA25" s="180"/>
      <c r="GKB25" s="461"/>
      <c r="GKC25" s="462"/>
      <c r="GKD25" s="182"/>
      <c r="GKE25" s="7"/>
      <c r="GKF25" s="184" t="s">
        <v>234</v>
      </c>
      <c r="GKG25" s="180">
        <f t="shared" ref="GKG25" si="265">GKG23+1</f>
        <v>1</v>
      </c>
      <c r="GKH25" s="460" t="s">
        <v>235</v>
      </c>
      <c r="GKI25" s="460"/>
      <c r="GKJ25" s="460"/>
      <c r="GKK25" s="460"/>
      <c r="GKL25" s="460"/>
      <c r="GKM25" s="460"/>
      <c r="GKN25" s="177"/>
      <c r="GKO25" s="177"/>
      <c r="GKP25" s="177"/>
      <c r="GKQ25" s="180"/>
      <c r="GKR25" s="461"/>
      <c r="GKS25" s="462"/>
      <c r="GKT25" s="182"/>
      <c r="GKU25" s="7"/>
      <c r="GKV25" s="184" t="s">
        <v>234</v>
      </c>
      <c r="GKW25" s="180">
        <f t="shared" ref="GKW25" si="266">GKW23+1</f>
        <v>1</v>
      </c>
      <c r="GKX25" s="460" t="s">
        <v>235</v>
      </c>
      <c r="GKY25" s="460"/>
      <c r="GKZ25" s="460"/>
      <c r="GLA25" s="460"/>
      <c r="GLB25" s="460"/>
      <c r="GLC25" s="460"/>
      <c r="GLD25" s="177"/>
      <c r="GLE25" s="177"/>
      <c r="GLF25" s="177"/>
      <c r="GLG25" s="180"/>
      <c r="GLH25" s="461"/>
      <c r="GLI25" s="462"/>
      <c r="GLJ25" s="182"/>
      <c r="GLK25" s="7"/>
      <c r="GLL25" s="184" t="s">
        <v>234</v>
      </c>
      <c r="GLM25" s="180">
        <f t="shared" ref="GLM25" si="267">GLM23+1</f>
        <v>1</v>
      </c>
      <c r="GLN25" s="460" t="s">
        <v>235</v>
      </c>
      <c r="GLO25" s="460"/>
      <c r="GLP25" s="460"/>
      <c r="GLQ25" s="460"/>
      <c r="GLR25" s="460"/>
      <c r="GLS25" s="460"/>
      <c r="GLT25" s="177"/>
      <c r="GLU25" s="177"/>
      <c r="GLV25" s="177"/>
      <c r="GLW25" s="180"/>
      <c r="GLX25" s="461"/>
      <c r="GLY25" s="462"/>
      <c r="GLZ25" s="182"/>
      <c r="GMA25" s="7"/>
      <c r="GMB25" s="184" t="s">
        <v>234</v>
      </c>
      <c r="GMC25" s="180">
        <f t="shared" ref="GMC25" si="268">GMC23+1</f>
        <v>1</v>
      </c>
      <c r="GMD25" s="460" t="s">
        <v>235</v>
      </c>
      <c r="GME25" s="460"/>
      <c r="GMF25" s="460"/>
      <c r="GMG25" s="460"/>
      <c r="GMH25" s="460"/>
      <c r="GMI25" s="460"/>
      <c r="GMJ25" s="177"/>
      <c r="GMK25" s="177"/>
      <c r="GML25" s="177"/>
      <c r="GMM25" s="180"/>
      <c r="GMN25" s="461"/>
      <c r="GMO25" s="462"/>
      <c r="GMP25" s="182"/>
      <c r="GMQ25" s="7"/>
      <c r="GMR25" s="184" t="s">
        <v>234</v>
      </c>
      <c r="GMS25" s="180">
        <f t="shared" ref="GMS25" si="269">GMS23+1</f>
        <v>1</v>
      </c>
      <c r="GMT25" s="460" t="s">
        <v>235</v>
      </c>
      <c r="GMU25" s="460"/>
      <c r="GMV25" s="460"/>
      <c r="GMW25" s="460"/>
      <c r="GMX25" s="460"/>
      <c r="GMY25" s="460"/>
      <c r="GMZ25" s="177"/>
      <c r="GNA25" s="177"/>
      <c r="GNB25" s="177"/>
      <c r="GNC25" s="180"/>
      <c r="GND25" s="461"/>
      <c r="GNE25" s="462"/>
      <c r="GNF25" s="182"/>
      <c r="GNG25" s="7"/>
      <c r="GNH25" s="184" t="s">
        <v>234</v>
      </c>
      <c r="GNI25" s="180">
        <f t="shared" ref="GNI25" si="270">GNI23+1</f>
        <v>1</v>
      </c>
      <c r="GNJ25" s="460" t="s">
        <v>235</v>
      </c>
      <c r="GNK25" s="460"/>
      <c r="GNL25" s="460"/>
      <c r="GNM25" s="460"/>
      <c r="GNN25" s="460"/>
      <c r="GNO25" s="460"/>
      <c r="GNP25" s="177"/>
      <c r="GNQ25" s="177"/>
      <c r="GNR25" s="177"/>
      <c r="GNS25" s="180"/>
      <c r="GNT25" s="461"/>
      <c r="GNU25" s="462"/>
      <c r="GNV25" s="182"/>
      <c r="GNW25" s="7"/>
      <c r="GNX25" s="184" t="s">
        <v>234</v>
      </c>
      <c r="GNY25" s="180">
        <f t="shared" ref="GNY25" si="271">GNY23+1</f>
        <v>1</v>
      </c>
      <c r="GNZ25" s="460" t="s">
        <v>235</v>
      </c>
      <c r="GOA25" s="460"/>
      <c r="GOB25" s="460"/>
      <c r="GOC25" s="460"/>
      <c r="GOD25" s="460"/>
      <c r="GOE25" s="460"/>
      <c r="GOF25" s="177"/>
      <c r="GOG25" s="177"/>
      <c r="GOH25" s="177"/>
      <c r="GOI25" s="180"/>
      <c r="GOJ25" s="461"/>
      <c r="GOK25" s="462"/>
      <c r="GOL25" s="182"/>
      <c r="GOM25" s="7"/>
      <c r="GON25" s="184" t="s">
        <v>234</v>
      </c>
      <c r="GOO25" s="180">
        <f t="shared" ref="GOO25" si="272">GOO23+1</f>
        <v>1</v>
      </c>
      <c r="GOP25" s="460" t="s">
        <v>235</v>
      </c>
      <c r="GOQ25" s="460"/>
      <c r="GOR25" s="460"/>
      <c r="GOS25" s="460"/>
      <c r="GOT25" s="460"/>
      <c r="GOU25" s="460"/>
      <c r="GOV25" s="177"/>
      <c r="GOW25" s="177"/>
      <c r="GOX25" s="177"/>
      <c r="GOY25" s="180"/>
      <c r="GOZ25" s="461"/>
      <c r="GPA25" s="462"/>
      <c r="GPB25" s="182"/>
      <c r="GPC25" s="7"/>
      <c r="GPD25" s="184" t="s">
        <v>234</v>
      </c>
      <c r="GPE25" s="180">
        <f t="shared" ref="GPE25" si="273">GPE23+1</f>
        <v>1</v>
      </c>
      <c r="GPF25" s="460" t="s">
        <v>235</v>
      </c>
      <c r="GPG25" s="460"/>
      <c r="GPH25" s="460"/>
      <c r="GPI25" s="460"/>
      <c r="GPJ25" s="460"/>
      <c r="GPK25" s="460"/>
      <c r="GPL25" s="177"/>
      <c r="GPM25" s="177"/>
      <c r="GPN25" s="177"/>
      <c r="GPO25" s="180"/>
      <c r="GPP25" s="461"/>
      <c r="GPQ25" s="462"/>
      <c r="GPR25" s="182"/>
      <c r="GPS25" s="7"/>
      <c r="GPT25" s="184" t="s">
        <v>234</v>
      </c>
      <c r="GPU25" s="180">
        <f t="shared" ref="GPU25" si="274">GPU23+1</f>
        <v>1</v>
      </c>
      <c r="GPV25" s="460" t="s">
        <v>235</v>
      </c>
      <c r="GPW25" s="460"/>
      <c r="GPX25" s="460"/>
      <c r="GPY25" s="460"/>
      <c r="GPZ25" s="460"/>
      <c r="GQA25" s="460"/>
      <c r="GQB25" s="177"/>
      <c r="GQC25" s="177"/>
      <c r="GQD25" s="177"/>
      <c r="GQE25" s="180"/>
      <c r="GQF25" s="461"/>
      <c r="GQG25" s="462"/>
      <c r="GQH25" s="182"/>
      <c r="GQI25" s="7"/>
      <c r="GQJ25" s="184" t="s">
        <v>234</v>
      </c>
      <c r="GQK25" s="180">
        <f t="shared" ref="GQK25" si="275">GQK23+1</f>
        <v>1</v>
      </c>
      <c r="GQL25" s="460" t="s">
        <v>235</v>
      </c>
      <c r="GQM25" s="460"/>
      <c r="GQN25" s="460"/>
      <c r="GQO25" s="460"/>
      <c r="GQP25" s="460"/>
      <c r="GQQ25" s="460"/>
      <c r="GQR25" s="177"/>
      <c r="GQS25" s="177"/>
      <c r="GQT25" s="177"/>
      <c r="GQU25" s="180"/>
      <c r="GQV25" s="461"/>
      <c r="GQW25" s="462"/>
      <c r="GQX25" s="182"/>
      <c r="GQY25" s="7"/>
      <c r="GQZ25" s="184" t="s">
        <v>234</v>
      </c>
      <c r="GRA25" s="180">
        <f t="shared" ref="GRA25" si="276">GRA23+1</f>
        <v>1</v>
      </c>
      <c r="GRB25" s="460" t="s">
        <v>235</v>
      </c>
      <c r="GRC25" s="460"/>
      <c r="GRD25" s="460"/>
      <c r="GRE25" s="460"/>
      <c r="GRF25" s="460"/>
      <c r="GRG25" s="460"/>
      <c r="GRH25" s="177"/>
      <c r="GRI25" s="177"/>
      <c r="GRJ25" s="177"/>
      <c r="GRK25" s="180"/>
      <c r="GRL25" s="461"/>
      <c r="GRM25" s="462"/>
      <c r="GRN25" s="182"/>
      <c r="GRO25" s="7"/>
      <c r="GRP25" s="184" t="s">
        <v>234</v>
      </c>
      <c r="GRQ25" s="180">
        <f t="shared" ref="GRQ25" si="277">GRQ23+1</f>
        <v>1</v>
      </c>
      <c r="GRR25" s="460" t="s">
        <v>235</v>
      </c>
      <c r="GRS25" s="460"/>
      <c r="GRT25" s="460"/>
      <c r="GRU25" s="460"/>
      <c r="GRV25" s="460"/>
      <c r="GRW25" s="460"/>
      <c r="GRX25" s="177"/>
      <c r="GRY25" s="177"/>
      <c r="GRZ25" s="177"/>
      <c r="GSA25" s="180"/>
      <c r="GSB25" s="461"/>
      <c r="GSC25" s="462"/>
      <c r="GSD25" s="182"/>
      <c r="GSE25" s="7"/>
      <c r="GSF25" s="184" t="s">
        <v>234</v>
      </c>
      <c r="GSG25" s="180">
        <f t="shared" ref="GSG25" si="278">GSG23+1</f>
        <v>1</v>
      </c>
      <c r="GSH25" s="460" t="s">
        <v>235</v>
      </c>
      <c r="GSI25" s="460"/>
      <c r="GSJ25" s="460"/>
      <c r="GSK25" s="460"/>
      <c r="GSL25" s="460"/>
      <c r="GSM25" s="460"/>
      <c r="GSN25" s="177"/>
      <c r="GSO25" s="177"/>
      <c r="GSP25" s="177"/>
      <c r="GSQ25" s="180"/>
      <c r="GSR25" s="461"/>
      <c r="GSS25" s="462"/>
      <c r="GST25" s="182"/>
      <c r="GSU25" s="7"/>
      <c r="GSV25" s="184" t="s">
        <v>234</v>
      </c>
      <c r="GSW25" s="180">
        <f t="shared" ref="GSW25" si="279">GSW23+1</f>
        <v>1</v>
      </c>
      <c r="GSX25" s="460" t="s">
        <v>235</v>
      </c>
      <c r="GSY25" s="460"/>
      <c r="GSZ25" s="460"/>
      <c r="GTA25" s="460"/>
      <c r="GTB25" s="460"/>
      <c r="GTC25" s="460"/>
      <c r="GTD25" s="177"/>
      <c r="GTE25" s="177"/>
      <c r="GTF25" s="177"/>
      <c r="GTG25" s="180"/>
      <c r="GTH25" s="461"/>
      <c r="GTI25" s="462"/>
      <c r="GTJ25" s="182"/>
      <c r="GTK25" s="7"/>
      <c r="GTL25" s="184" t="s">
        <v>234</v>
      </c>
      <c r="GTM25" s="180">
        <f t="shared" ref="GTM25" si="280">GTM23+1</f>
        <v>1</v>
      </c>
      <c r="GTN25" s="460" t="s">
        <v>235</v>
      </c>
      <c r="GTO25" s="460"/>
      <c r="GTP25" s="460"/>
      <c r="GTQ25" s="460"/>
      <c r="GTR25" s="460"/>
      <c r="GTS25" s="460"/>
      <c r="GTT25" s="177"/>
      <c r="GTU25" s="177"/>
      <c r="GTV25" s="177"/>
      <c r="GTW25" s="180"/>
      <c r="GTX25" s="461"/>
      <c r="GTY25" s="462"/>
      <c r="GTZ25" s="182"/>
      <c r="GUA25" s="7"/>
      <c r="GUB25" s="184" t="s">
        <v>234</v>
      </c>
      <c r="GUC25" s="180">
        <f t="shared" ref="GUC25" si="281">GUC23+1</f>
        <v>1</v>
      </c>
      <c r="GUD25" s="460" t="s">
        <v>235</v>
      </c>
      <c r="GUE25" s="460"/>
      <c r="GUF25" s="460"/>
      <c r="GUG25" s="460"/>
      <c r="GUH25" s="460"/>
      <c r="GUI25" s="460"/>
      <c r="GUJ25" s="177"/>
      <c r="GUK25" s="177"/>
      <c r="GUL25" s="177"/>
      <c r="GUM25" s="180"/>
      <c r="GUN25" s="461"/>
      <c r="GUO25" s="462"/>
      <c r="GUP25" s="182"/>
      <c r="GUQ25" s="7"/>
      <c r="GUR25" s="184" t="s">
        <v>234</v>
      </c>
      <c r="GUS25" s="180">
        <f t="shared" ref="GUS25" si="282">GUS23+1</f>
        <v>1</v>
      </c>
      <c r="GUT25" s="460" t="s">
        <v>235</v>
      </c>
      <c r="GUU25" s="460"/>
      <c r="GUV25" s="460"/>
      <c r="GUW25" s="460"/>
      <c r="GUX25" s="460"/>
      <c r="GUY25" s="460"/>
      <c r="GUZ25" s="177"/>
      <c r="GVA25" s="177"/>
      <c r="GVB25" s="177"/>
      <c r="GVC25" s="180"/>
      <c r="GVD25" s="461"/>
      <c r="GVE25" s="462"/>
      <c r="GVF25" s="182"/>
      <c r="GVG25" s="7"/>
      <c r="GVH25" s="184" t="s">
        <v>234</v>
      </c>
      <c r="GVI25" s="180">
        <f t="shared" ref="GVI25" si="283">GVI23+1</f>
        <v>1</v>
      </c>
      <c r="GVJ25" s="460" t="s">
        <v>235</v>
      </c>
      <c r="GVK25" s="460"/>
      <c r="GVL25" s="460"/>
      <c r="GVM25" s="460"/>
      <c r="GVN25" s="460"/>
      <c r="GVO25" s="460"/>
      <c r="GVP25" s="177"/>
      <c r="GVQ25" s="177"/>
      <c r="GVR25" s="177"/>
      <c r="GVS25" s="180"/>
      <c r="GVT25" s="461"/>
      <c r="GVU25" s="462"/>
      <c r="GVV25" s="182"/>
      <c r="GVW25" s="7"/>
      <c r="GVX25" s="184" t="s">
        <v>234</v>
      </c>
      <c r="GVY25" s="180">
        <f t="shared" ref="GVY25" si="284">GVY23+1</f>
        <v>1</v>
      </c>
      <c r="GVZ25" s="460" t="s">
        <v>235</v>
      </c>
      <c r="GWA25" s="460"/>
      <c r="GWB25" s="460"/>
      <c r="GWC25" s="460"/>
      <c r="GWD25" s="460"/>
      <c r="GWE25" s="460"/>
      <c r="GWF25" s="177"/>
      <c r="GWG25" s="177"/>
      <c r="GWH25" s="177"/>
      <c r="GWI25" s="180"/>
      <c r="GWJ25" s="461"/>
      <c r="GWK25" s="462"/>
      <c r="GWL25" s="182"/>
      <c r="GWM25" s="7"/>
      <c r="GWN25" s="184" t="s">
        <v>234</v>
      </c>
      <c r="GWO25" s="180">
        <f t="shared" ref="GWO25" si="285">GWO23+1</f>
        <v>1</v>
      </c>
      <c r="GWP25" s="460" t="s">
        <v>235</v>
      </c>
      <c r="GWQ25" s="460"/>
      <c r="GWR25" s="460"/>
      <c r="GWS25" s="460"/>
      <c r="GWT25" s="460"/>
      <c r="GWU25" s="460"/>
      <c r="GWV25" s="177"/>
      <c r="GWW25" s="177"/>
      <c r="GWX25" s="177"/>
      <c r="GWY25" s="180"/>
      <c r="GWZ25" s="461"/>
      <c r="GXA25" s="462"/>
      <c r="GXB25" s="182"/>
      <c r="GXC25" s="7"/>
      <c r="GXD25" s="184" t="s">
        <v>234</v>
      </c>
      <c r="GXE25" s="180">
        <f t="shared" ref="GXE25" si="286">GXE23+1</f>
        <v>1</v>
      </c>
      <c r="GXF25" s="460" t="s">
        <v>235</v>
      </c>
      <c r="GXG25" s="460"/>
      <c r="GXH25" s="460"/>
      <c r="GXI25" s="460"/>
      <c r="GXJ25" s="460"/>
      <c r="GXK25" s="460"/>
      <c r="GXL25" s="177"/>
      <c r="GXM25" s="177"/>
      <c r="GXN25" s="177"/>
      <c r="GXO25" s="180"/>
      <c r="GXP25" s="461"/>
      <c r="GXQ25" s="462"/>
      <c r="GXR25" s="182"/>
      <c r="GXS25" s="7"/>
      <c r="GXT25" s="184" t="s">
        <v>234</v>
      </c>
      <c r="GXU25" s="180">
        <f t="shared" ref="GXU25" si="287">GXU23+1</f>
        <v>1</v>
      </c>
      <c r="GXV25" s="460" t="s">
        <v>235</v>
      </c>
      <c r="GXW25" s="460"/>
      <c r="GXX25" s="460"/>
      <c r="GXY25" s="460"/>
      <c r="GXZ25" s="460"/>
      <c r="GYA25" s="460"/>
      <c r="GYB25" s="177"/>
      <c r="GYC25" s="177"/>
      <c r="GYD25" s="177"/>
      <c r="GYE25" s="180"/>
      <c r="GYF25" s="461"/>
      <c r="GYG25" s="462"/>
      <c r="GYH25" s="182"/>
      <c r="GYI25" s="7"/>
      <c r="GYJ25" s="184" t="s">
        <v>234</v>
      </c>
      <c r="GYK25" s="180">
        <f t="shared" ref="GYK25" si="288">GYK23+1</f>
        <v>1</v>
      </c>
      <c r="GYL25" s="460" t="s">
        <v>235</v>
      </c>
      <c r="GYM25" s="460"/>
      <c r="GYN25" s="460"/>
      <c r="GYO25" s="460"/>
      <c r="GYP25" s="460"/>
      <c r="GYQ25" s="460"/>
      <c r="GYR25" s="177"/>
      <c r="GYS25" s="177"/>
      <c r="GYT25" s="177"/>
      <c r="GYU25" s="180"/>
      <c r="GYV25" s="461"/>
      <c r="GYW25" s="462"/>
      <c r="GYX25" s="182"/>
      <c r="GYY25" s="7"/>
      <c r="GYZ25" s="184" t="s">
        <v>234</v>
      </c>
      <c r="GZA25" s="180">
        <f t="shared" ref="GZA25" si="289">GZA23+1</f>
        <v>1</v>
      </c>
      <c r="GZB25" s="460" t="s">
        <v>235</v>
      </c>
      <c r="GZC25" s="460"/>
      <c r="GZD25" s="460"/>
      <c r="GZE25" s="460"/>
      <c r="GZF25" s="460"/>
      <c r="GZG25" s="460"/>
      <c r="GZH25" s="177"/>
      <c r="GZI25" s="177"/>
      <c r="GZJ25" s="177"/>
      <c r="GZK25" s="180"/>
      <c r="GZL25" s="461"/>
      <c r="GZM25" s="462"/>
      <c r="GZN25" s="182"/>
      <c r="GZO25" s="7"/>
      <c r="GZP25" s="184" t="s">
        <v>234</v>
      </c>
      <c r="GZQ25" s="180">
        <f t="shared" ref="GZQ25" si="290">GZQ23+1</f>
        <v>1</v>
      </c>
      <c r="GZR25" s="460" t="s">
        <v>235</v>
      </c>
      <c r="GZS25" s="460"/>
      <c r="GZT25" s="460"/>
      <c r="GZU25" s="460"/>
      <c r="GZV25" s="460"/>
      <c r="GZW25" s="460"/>
      <c r="GZX25" s="177"/>
      <c r="GZY25" s="177"/>
      <c r="GZZ25" s="177"/>
      <c r="HAA25" s="180"/>
      <c r="HAB25" s="461"/>
      <c r="HAC25" s="462"/>
      <c r="HAD25" s="182"/>
      <c r="HAE25" s="7"/>
      <c r="HAF25" s="184" t="s">
        <v>234</v>
      </c>
      <c r="HAG25" s="180">
        <f t="shared" ref="HAG25" si="291">HAG23+1</f>
        <v>1</v>
      </c>
      <c r="HAH25" s="460" t="s">
        <v>235</v>
      </c>
      <c r="HAI25" s="460"/>
      <c r="HAJ25" s="460"/>
      <c r="HAK25" s="460"/>
      <c r="HAL25" s="460"/>
      <c r="HAM25" s="460"/>
      <c r="HAN25" s="177"/>
      <c r="HAO25" s="177"/>
      <c r="HAP25" s="177"/>
      <c r="HAQ25" s="180"/>
      <c r="HAR25" s="461"/>
      <c r="HAS25" s="462"/>
      <c r="HAT25" s="182"/>
      <c r="HAU25" s="7"/>
      <c r="HAV25" s="184" t="s">
        <v>234</v>
      </c>
      <c r="HAW25" s="180">
        <f t="shared" ref="HAW25" si="292">HAW23+1</f>
        <v>1</v>
      </c>
      <c r="HAX25" s="460" t="s">
        <v>235</v>
      </c>
      <c r="HAY25" s="460"/>
      <c r="HAZ25" s="460"/>
      <c r="HBA25" s="460"/>
      <c r="HBB25" s="460"/>
      <c r="HBC25" s="460"/>
      <c r="HBD25" s="177"/>
      <c r="HBE25" s="177"/>
      <c r="HBF25" s="177"/>
      <c r="HBG25" s="180"/>
      <c r="HBH25" s="461"/>
      <c r="HBI25" s="462"/>
      <c r="HBJ25" s="182"/>
      <c r="HBK25" s="7"/>
      <c r="HBL25" s="184" t="s">
        <v>234</v>
      </c>
      <c r="HBM25" s="180">
        <f t="shared" ref="HBM25" si="293">HBM23+1</f>
        <v>1</v>
      </c>
      <c r="HBN25" s="460" t="s">
        <v>235</v>
      </c>
      <c r="HBO25" s="460"/>
      <c r="HBP25" s="460"/>
      <c r="HBQ25" s="460"/>
      <c r="HBR25" s="460"/>
      <c r="HBS25" s="460"/>
      <c r="HBT25" s="177"/>
      <c r="HBU25" s="177"/>
      <c r="HBV25" s="177"/>
      <c r="HBW25" s="180"/>
      <c r="HBX25" s="461"/>
      <c r="HBY25" s="462"/>
      <c r="HBZ25" s="182"/>
      <c r="HCA25" s="7"/>
      <c r="HCB25" s="184" t="s">
        <v>234</v>
      </c>
      <c r="HCC25" s="180">
        <f t="shared" ref="HCC25" si="294">HCC23+1</f>
        <v>1</v>
      </c>
      <c r="HCD25" s="460" t="s">
        <v>235</v>
      </c>
      <c r="HCE25" s="460"/>
      <c r="HCF25" s="460"/>
      <c r="HCG25" s="460"/>
      <c r="HCH25" s="460"/>
      <c r="HCI25" s="460"/>
      <c r="HCJ25" s="177"/>
      <c r="HCK25" s="177"/>
      <c r="HCL25" s="177"/>
      <c r="HCM25" s="180"/>
      <c r="HCN25" s="461"/>
      <c r="HCO25" s="462"/>
      <c r="HCP25" s="182"/>
      <c r="HCQ25" s="7"/>
      <c r="HCR25" s="184" t="s">
        <v>234</v>
      </c>
      <c r="HCS25" s="180">
        <f t="shared" ref="HCS25" si="295">HCS23+1</f>
        <v>1</v>
      </c>
      <c r="HCT25" s="460" t="s">
        <v>235</v>
      </c>
      <c r="HCU25" s="460"/>
      <c r="HCV25" s="460"/>
      <c r="HCW25" s="460"/>
      <c r="HCX25" s="460"/>
      <c r="HCY25" s="460"/>
      <c r="HCZ25" s="177"/>
      <c r="HDA25" s="177"/>
      <c r="HDB25" s="177"/>
      <c r="HDC25" s="180"/>
      <c r="HDD25" s="461"/>
      <c r="HDE25" s="462"/>
      <c r="HDF25" s="182"/>
      <c r="HDG25" s="7"/>
      <c r="HDH25" s="184" t="s">
        <v>234</v>
      </c>
      <c r="HDI25" s="180">
        <f t="shared" ref="HDI25" si="296">HDI23+1</f>
        <v>1</v>
      </c>
      <c r="HDJ25" s="460" t="s">
        <v>235</v>
      </c>
      <c r="HDK25" s="460"/>
      <c r="HDL25" s="460"/>
      <c r="HDM25" s="460"/>
      <c r="HDN25" s="460"/>
      <c r="HDO25" s="460"/>
      <c r="HDP25" s="177"/>
      <c r="HDQ25" s="177"/>
      <c r="HDR25" s="177"/>
      <c r="HDS25" s="180"/>
      <c r="HDT25" s="461"/>
      <c r="HDU25" s="462"/>
      <c r="HDV25" s="182"/>
      <c r="HDW25" s="7"/>
      <c r="HDX25" s="184" t="s">
        <v>234</v>
      </c>
      <c r="HDY25" s="180">
        <f t="shared" ref="HDY25" si="297">HDY23+1</f>
        <v>1</v>
      </c>
      <c r="HDZ25" s="460" t="s">
        <v>235</v>
      </c>
      <c r="HEA25" s="460"/>
      <c r="HEB25" s="460"/>
      <c r="HEC25" s="460"/>
      <c r="HED25" s="460"/>
      <c r="HEE25" s="460"/>
      <c r="HEF25" s="177"/>
      <c r="HEG25" s="177"/>
      <c r="HEH25" s="177"/>
      <c r="HEI25" s="180"/>
      <c r="HEJ25" s="461"/>
      <c r="HEK25" s="462"/>
      <c r="HEL25" s="182"/>
      <c r="HEM25" s="7"/>
      <c r="HEN25" s="184" t="s">
        <v>234</v>
      </c>
      <c r="HEO25" s="180">
        <f t="shared" ref="HEO25" si="298">HEO23+1</f>
        <v>1</v>
      </c>
      <c r="HEP25" s="460" t="s">
        <v>235</v>
      </c>
      <c r="HEQ25" s="460"/>
      <c r="HER25" s="460"/>
      <c r="HES25" s="460"/>
      <c r="HET25" s="460"/>
      <c r="HEU25" s="460"/>
      <c r="HEV25" s="177"/>
      <c r="HEW25" s="177"/>
      <c r="HEX25" s="177"/>
      <c r="HEY25" s="180"/>
      <c r="HEZ25" s="461"/>
      <c r="HFA25" s="462"/>
      <c r="HFB25" s="182"/>
      <c r="HFC25" s="7"/>
      <c r="HFD25" s="184" t="s">
        <v>234</v>
      </c>
      <c r="HFE25" s="180">
        <f t="shared" ref="HFE25" si="299">HFE23+1</f>
        <v>1</v>
      </c>
      <c r="HFF25" s="460" t="s">
        <v>235</v>
      </c>
      <c r="HFG25" s="460"/>
      <c r="HFH25" s="460"/>
      <c r="HFI25" s="460"/>
      <c r="HFJ25" s="460"/>
      <c r="HFK25" s="460"/>
      <c r="HFL25" s="177"/>
      <c r="HFM25" s="177"/>
      <c r="HFN25" s="177"/>
      <c r="HFO25" s="180"/>
      <c r="HFP25" s="461"/>
      <c r="HFQ25" s="462"/>
      <c r="HFR25" s="182"/>
      <c r="HFS25" s="7"/>
      <c r="HFT25" s="184" t="s">
        <v>234</v>
      </c>
      <c r="HFU25" s="180">
        <f t="shared" ref="HFU25" si="300">HFU23+1</f>
        <v>1</v>
      </c>
      <c r="HFV25" s="460" t="s">
        <v>235</v>
      </c>
      <c r="HFW25" s="460"/>
      <c r="HFX25" s="460"/>
      <c r="HFY25" s="460"/>
      <c r="HFZ25" s="460"/>
      <c r="HGA25" s="460"/>
      <c r="HGB25" s="177"/>
      <c r="HGC25" s="177"/>
      <c r="HGD25" s="177"/>
      <c r="HGE25" s="180"/>
      <c r="HGF25" s="461"/>
      <c r="HGG25" s="462"/>
      <c r="HGH25" s="182"/>
      <c r="HGI25" s="7"/>
      <c r="HGJ25" s="184" t="s">
        <v>234</v>
      </c>
      <c r="HGK25" s="180">
        <f t="shared" ref="HGK25" si="301">HGK23+1</f>
        <v>1</v>
      </c>
      <c r="HGL25" s="460" t="s">
        <v>235</v>
      </c>
      <c r="HGM25" s="460"/>
      <c r="HGN25" s="460"/>
      <c r="HGO25" s="460"/>
      <c r="HGP25" s="460"/>
      <c r="HGQ25" s="460"/>
      <c r="HGR25" s="177"/>
      <c r="HGS25" s="177"/>
      <c r="HGT25" s="177"/>
      <c r="HGU25" s="180"/>
      <c r="HGV25" s="461"/>
      <c r="HGW25" s="462"/>
      <c r="HGX25" s="182"/>
      <c r="HGY25" s="7"/>
      <c r="HGZ25" s="184" t="s">
        <v>234</v>
      </c>
      <c r="HHA25" s="180">
        <f t="shared" ref="HHA25" si="302">HHA23+1</f>
        <v>1</v>
      </c>
      <c r="HHB25" s="460" t="s">
        <v>235</v>
      </c>
      <c r="HHC25" s="460"/>
      <c r="HHD25" s="460"/>
      <c r="HHE25" s="460"/>
      <c r="HHF25" s="460"/>
      <c r="HHG25" s="460"/>
      <c r="HHH25" s="177"/>
      <c r="HHI25" s="177"/>
      <c r="HHJ25" s="177"/>
      <c r="HHK25" s="180"/>
      <c r="HHL25" s="461"/>
      <c r="HHM25" s="462"/>
      <c r="HHN25" s="182"/>
      <c r="HHO25" s="7"/>
      <c r="HHP25" s="184" t="s">
        <v>234</v>
      </c>
      <c r="HHQ25" s="180">
        <f t="shared" ref="HHQ25" si="303">HHQ23+1</f>
        <v>1</v>
      </c>
      <c r="HHR25" s="460" t="s">
        <v>235</v>
      </c>
      <c r="HHS25" s="460"/>
      <c r="HHT25" s="460"/>
      <c r="HHU25" s="460"/>
      <c r="HHV25" s="460"/>
      <c r="HHW25" s="460"/>
      <c r="HHX25" s="177"/>
      <c r="HHY25" s="177"/>
      <c r="HHZ25" s="177"/>
      <c r="HIA25" s="180"/>
      <c r="HIB25" s="461"/>
      <c r="HIC25" s="462"/>
      <c r="HID25" s="182"/>
      <c r="HIE25" s="7"/>
      <c r="HIF25" s="184" t="s">
        <v>234</v>
      </c>
      <c r="HIG25" s="180">
        <f t="shared" ref="HIG25" si="304">HIG23+1</f>
        <v>1</v>
      </c>
      <c r="HIH25" s="460" t="s">
        <v>235</v>
      </c>
      <c r="HII25" s="460"/>
      <c r="HIJ25" s="460"/>
      <c r="HIK25" s="460"/>
      <c r="HIL25" s="460"/>
      <c r="HIM25" s="460"/>
      <c r="HIN25" s="177"/>
      <c r="HIO25" s="177"/>
      <c r="HIP25" s="177"/>
      <c r="HIQ25" s="180"/>
      <c r="HIR25" s="461"/>
      <c r="HIS25" s="462"/>
      <c r="HIT25" s="182"/>
      <c r="HIU25" s="7"/>
      <c r="HIV25" s="184" t="s">
        <v>234</v>
      </c>
      <c r="HIW25" s="180">
        <f t="shared" ref="HIW25" si="305">HIW23+1</f>
        <v>1</v>
      </c>
      <c r="HIX25" s="460" t="s">
        <v>235</v>
      </c>
      <c r="HIY25" s="460"/>
      <c r="HIZ25" s="460"/>
      <c r="HJA25" s="460"/>
      <c r="HJB25" s="460"/>
      <c r="HJC25" s="460"/>
      <c r="HJD25" s="177"/>
      <c r="HJE25" s="177"/>
      <c r="HJF25" s="177"/>
      <c r="HJG25" s="180"/>
      <c r="HJH25" s="461"/>
      <c r="HJI25" s="462"/>
      <c r="HJJ25" s="182"/>
      <c r="HJK25" s="7"/>
      <c r="HJL25" s="184" t="s">
        <v>234</v>
      </c>
      <c r="HJM25" s="180">
        <f t="shared" ref="HJM25" si="306">HJM23+1</f>
        <v>1</v>
      </c>
      <c r="HJN25" s="460" t="s">
        <v>235</v>
      </c>
      <c r="HJO25" s="460"/>
      <c r="HJP25" s="460"/>
      <c r="HJQ25" s="460"/>
      <c r="HJR25" s="460"/>
      <c r="HJS25" s="460"/>
      <c r="HJT25" s="177"/>
      <c r="HJU25" s="177"/>
      <c r="HJV25" s="177"/>
      <c r="HJW25" s="180"/>
      <c r="HJX25" s="461"/>
      <c r="HJY25" s="462"/>
      <c r="HJZ25" s="182"/>
      <c r="HKA25" s="7"/>
      <c r="HKB25" s="184" t="s">
        <v>234</v>
      </c>
      <c r="HKC25" s="180">
        <f t="shared" ref="HKC25" si="307">HKC23+1</f>
        <v>1</v>
      </c>
      <c r="HKD25" s="460" t="s">
        <v>235</v>
      </c>
      <c r="HKE25" s="460"/>
      <c r="HKF25" s="460"/>
      <c r="HKG25" s="460"/>
      <c r="HKH25" s="460"/>
      <c r="HKI25" s="460"/>
      <c r="HKJ25" s="177"/>
      <c r="HKK25" s="177"/>
      <c r="HKL25" s="177"/>
      <c r="HKM25" s="180"/>
      <c r="HKN25" s="461"/>
      <c r="HKO25" s="462"/>
      <c r="HKP25" s="182"/>
      <c r="HKQ25" s="7"/>
      <c r="HKR25" s="184" t="s">
        <v>234</v>
      </c>
      <c r="HKS25" s="180">
        <f t="shared" ref="HKS25" si="308">HKS23+1</f>
        <v>1</v>
      </c>
      <c r="HKT25" s="460" t="s">
        <v>235</v>
      </c>
      <c r="HKU25" s="460"/>
      <c r="HKV25" s="460"/>
      <c r="HKW25" s="460"/>
      <c r="HKX25" s="460"/>
      <c r="HKY25" s="460"/>
      <c r="HKZ25" s="177"/>
      <c r="HLA25" s="177"/>
      <c r="HLB25" s="177"/>
      <c r="HLC25" s="180"/>
      <c r="HLD25" s="461"/>
      <c r="HLE25" s="462"/>
      <c r="HLF25" s="182"/>
      <c r="HLG25" s="7"/>
      <c r="HLH25" s="184" t="s">
        <v>234</v>
      </c>
      <c r="HLI25" s="180">
        <f t="shared" ref="HLI25" si="309">HLI23+1</f>
        <v>1</v>
      </c>
      <c r="HLJ25" s="460" t="s">
        <v>235</v>
      </c>
      <c r="HLK25" s="460"/>
      <c r="HLL25" s="460"/>
      <c r="HLM25" s="460"/>
      <c r="HLN25" s="460"/>
      <c r="HLO25" s="460"/>
      <c r="HLP25" s="177"/>
      <c r="HLQ25" s="177"/>
      <c r="HLR25" s="177"/>
      <c r="HLS25" s="180"/>
      <c r="HLT25" s="461"/>
      <c r="HLU25" s="462"/>
      <c r="HLV25" s="182"/>
      <c r="HLW25" s="7"/>
      <c r="HLX25" s="184" t="s">
        <v>234</v>
      </c>
      <c r="HLY25" s="180">
        <f t="shared" ref="HLY25" si="310">HLY23+1</f>
        <v>1</v>
      </c>
      <c r="HLZ25" s="460" t="s">
        <v>235</v>
      </c>
      <c r="HMA25" s="460"/>
      <c r="HMB25" s="460"/>
      <c r="HMC25" s="460"/>
      <c r="HMD25" s="460"/>
      <c r="HME25" s="460"/>
      <c r="HMF25" s="177"/>
      <c r="HMG25" s="177"/>
      <c r="HMH25" s="177"/>
      <c r="HMI25" s="180"/>
      <c r="HMJ25" s="461"/>
      <c r="HMK25" s="462"/>
      <c r="HML25" s="182"/>
      <c r="HMM25" s="7"/>
      <c r="HMN25" s="184" t="s">
        <v>234</v>
      </c>
      <c r="HMO25" s="180">
        <f t="shared" ref="HMO25" si="311">HMO23+1</f>
        <v>1</v>
      </c>
      <c r="HMP25" s="460" t="s">
        <v>235</v>
      </c>
      <c r="HMQ25" s="460"/>
      <c r="HMR25" s="460"/>
      <c r="HMS25" s="460"/>
      <c r="HMT25" s="460"/>
      <c r="HMU25" s="460"/>
      <c r="HMV25" s="177"/>
      <c r="HMW25" s="177"/>
      <c r="HMX25" s="177"/>
      <c r="HMY25" s="180"/>
      <c r="HMZ25" s="461"/>
      <c r="HNA25" s="462"/>
      <c r="HNB25" s="182"/>
      <c r="HNC25" s="7"/>
      <c r="HND25" s="184" t="s">
        <v>234</v>
      </c>
      <c r="HNE25" s="180">
        <f t="shared" ref="HNE25" si="312">HNE23+1</f>
        <v>1</v>
      </c>
      <c r="HNF25" s="460" t="s">
        <v>235</v>
      </c>
      <c r="HNG25" s="460"/>
      <c r="HNH25" s="460"/>
      <c r="HNI25" s="460"/>
      <c r="HNJ25" s="460"/>
      <c r="HNK25" s="460"/>
      <c r="HNL25" s="177"/>
      <c r="HNM25" s="177"/>
      <c r="HNN25" s="177"/>
      <c r="HNO25" s="180"/>
      <c r="HNP25" s="461"/>
      <c r="HNQ25" s="462"/>
      <c r="HNR25" s="182"/>
      <c r="HNS25" s="7"/>
      <c r="HNT25" s="184" t="s">
        <v>234</v>
      </c>
      <c r="HNU25" s="180">
        <f t="shared" ref="HNU25" si="313">HNU23+1</f>
        <v>1</v>
      </c>
      <c r="HNV25" s="460" t="s">
        <v>235</v>
      </c>
      <c r="HNW25" s="460"/>
      <c r="HNX25" s="460"/>
      <c r="HNY25" s="460"/>
      <c r="HNZ25" s="460"/>
      <c r="HOA25" s="460"/>
      <c r="HOB25" s="177"/>
      <c r="HOC25" s="177"/>
      <c r="HOD25" s="177"/>
      <c r="HOE25" s="180"/>
      <c r="HOF25" s="461"/>
      <c r="HOG25" s="462"/>
      <c r="HOH25" s="182"/>
      <c r="HOI25" s="7"/>
      <c r="HOJ25" s="184" t="s">
        <v>234</v>
      </c>
      <c r="HOK25" s="180">
        <f t="shared" ref="HOK25" si="314">HOK23+1</f>
        <v>1</v>
      </c>
      <c r="HOL25" s="460" t="s">
        <v>235</v>
      </c>
      <c r="HOM25" s="460"/>
      <c r="HON25" s="460"/>
      <c r="HOO25" s="460"/>
      <c r="HOP25" s="460"/>
      <c r="HOQ25" s="460"/>
      <c r="HOR25" s="177"/>
      <c r="HOS25" s="177"/>
      <c r="HOT25" s="177"/>
      <c r="HOU25" s="180"/>
      <c r="HOV25" s="461"/>
      <c r="HOW25" s="462"/>
      <c r="HOX25" s="182"/>
      <c r="HOY25" s="7"/>
      <c r="HOZ25" s="184" t="s">
        <v>234</v>
      </c>
      <c r="HPA25" s="180">
        <f t="shared" ref="HPA25" si="315">HPA23+1</f>
        <v>1</v>
      </c>
      <c r="HPB25" s="460" t="s">
        <v>235</v>
      </c>
      <c r="HPC25" s="460"/>
      <c r="HPD25" s="460"/>
      <c r="HPE25" s="460"/>
      <c r="HPF25" s="460"/>
      <c r="HPG25" s="460"/>
      <c r="HPH25" s="177"/>
      <c r="HPI25" s="177"/>
      <c r="HPJ25" s="177"/>
      <c r="HPK25" s="180"/>
      <c r="HPL25" s="461"/>
      <c r="HPM25" s="462"/>
      <c r="HPN25" s="182"/>
      <c r="HPO25" s="7"/>
      <c r="HPP25" s="184" t="s">
        <v>234</v>
      </c>
      <c r="HPQ25" s="180">
        <f t="shared" ref="HPQ25" si="316">HPQ23+1</f>
        <v>1</v>
      </c>
      <c r="HPR25" s="460" t="s">
        <v>235</v>
      </c>
      <c r="HPS25" s="460"/>
      <c r="HPT25" s="460"/>
      <c r="HPU25" s="460"/>
      <c r="HPV25" s="460"/>
      <c r="HPW25" s="460"/>
      <c r="HPX25" s="177"/>
      <c r="HPY25" s="177"/>
      <c r="HPZ25" s="177"/>
      <c r="HQA25" s="180"/>
      <c r="HQB25" s="461"/>
      <c r="HQC25" s="462"/>
      <c r="HQD25" s="182"/>
      <c r="HQE25" s="7"/>
      <c r="HQF25" s="184" t="s">
        <v>234</v>
      </c>
      <c r="HQG25" s="180">
        <f t="shared" ref="HQG25" si="317">HQG23+1</f>
        <v>1</v>
      </c>
      <c r="HQH25" s="460" t="s">
        <v>235</v>
      </c>
      <c r="HQI25" s="460"/>
      <c r="HQJ25" s="460"/>
      <c r="HQK25" s="460"/>
      <c r="HQL25" s="460"/>
      <c r="HQM25" s="460"/>
      <c r="HQN25" s="177"/>
      <c r="HQO25" s="177"/>
      <c r="HQP25" s="177"/>
      <c r="HQQ25" s="180"/>
      <c r="HQR25" s="461"/>
      <c r="HQS25" s="462"/>
      <c r="HQT25" s="182"/>
      <c r="HQU25" s="7"/>
      <c r="HQV25" s="184" t="s">
        <v>234</v>
      </c>
      <c r="HQW25" s="180">
        <f t="shared" ref="HQW25" si="318">HQW23+1</f>
        <v>1</v>
      </c>
      <c r="HQX25" s="460" t="s">
        <v>235</v>
      </c>
      <c r="HQY25" s="460"/>
      <c r="HQZ25" s="460"/>
      <c r="HRA25" s="460"/>
      <c r="HRB25" s="460"/>
      <c r="HRC25" s="460"/>
      <c r="HRD25" s="177"/>
      <c r="HRE25" s="177"/>
      <c r="HRF25" s="177"/>
      <c r="HRG25" s="180"/>
      <c r="HRH25" s="461"/>
      <c r="HRI25" s="462"/>
      <c r="HRJ25" s="182"/>
      <c r="HRK25" s="7"/>
      <c r="HRL25" s="184" t="s">
        <v>234</v>
      </c>
      <c r="HRM25" s="180">
        <f t="shared" ref="HRM25" si="319">HRM23+1</f>
        <v>1</v>
      </c>
      <c r="HRN25" s="460" t="s">
        <v>235</v>
      </c>
      <c r="HRO25" s="460"/>
      <c r="HRP25" s="460"/>
      <c r="HRQ25" s="460"/>
      <c r="HRR25" s="460"/>
      <c r="HRS25" s="460"/>
      <c r="HRT25" s="177"/>
      <c r="HRU25" s="177"/>
      <c r="HRV25" s="177"/>
      <c r="HRW25" s="180"/>
      <c r="HRX25" s="461"/>
      <c r="HRY25" s="462"/>
      <c r="HRZ25" s="182"/>
      <c r="HSA25" s="7"/>
      <c r="HSB25" s="184" t="s">
        <v>234</v>
      </c>
      <c r="HSC25" s="180">
        <f t="shared" ref="HSC25" si="320">HSC23+1</f>
        <v>1</v>
      </c>
      <c r="HSD25" s="460" t="s">
        <v>235</v>
      </c>
      <c r="HSE25" s="460"/>
      <c r="HSF25" s="460"/>
      <c r="HSG25" s="460"/>
      <c r="HSH25" s="460"/>
      <c r="HSI25" s="460"/>
      <c r="HSJ25" s="177"/>
      <c r="HSK25" s="177"/>
      <c r="HSL25" s="177"/>
      <c r="HSM25" s="180"/>
      <c r="HSN25" s="461"/>
      <c r="HSO25" s="462"/>
      <c r="HSP25" s="182"/>
      <c r="HSQ25" s="7"/>
      <c r="HSR25" s="184" t="s">
        <v>234</v>
      </c>
      <c r="HSS25" s="180">
        <f t="shared" ref="HSS25" si="321">HSS23+1</f>
        <v>1</v>
      </c>
      <c r="HST25" s="460" t="s">
        <v>235</v>
      </c>
      <c r="HSU25" s="460"/>
      <c r="HSV25" s="460"/>
      <c r="HSW25" s="460"/>
      <c r="HSX25" s="460"/>
      <c r="HSY25" s="460"/>
      <c r="HSZ25" s="177"/>
      <c r="HTA25" s="177"/>
      <c r="HTB25" s="177"/>
      <c r="HTC25" s="180"/>
      <c r="HTD25" s="461"/>
      <c r="HTE25" s="462"/>
      <c r="HTF25" s="182"/>
      <c r="HTG25" s="7"/>
      <c r="HTH25" s="184" t="s">
        <v>234</v>
      </c>
      <c r="HTI25" s="180">
        <f t="shared" ref="HTI25" si="322">HTI23+1</f>
        <v>1</v>
      </c>
      <c r="HTJ25" s="460" t="s">
        <v>235</v>
      </c>
      <c r="HTK25" s="460"/>
      <c r="HTL25" s="460"/>
      <c r="HTM25" s="460"/>
      <c r="HTN25" s="460"/>
      <c r="HTO25" s="460"/>
      <c r="HTP25" s="177"/>
      <c r="HTQ25" s="177"/>
      <c r="HTR25" s="177"/>
      <c r="HTS25" s="180"/>
      <c r="HTT25" s="461"/>
      <c r="HTU25" s="462"/>
      <c r="HTV25" s="182"/>
      <c r="HTW25" s="7"/>
      <c r="HTX25" s="184" t="s">
        <v>234</v>
      </c>
      <c r="HTY25" s="180">
        <f t="shared" ref="HTY25" si="323">HTY23+1</f>
        <v>1</v>
      </c>
      <c r="HTZ25" s="460" t="s">
        <v>235</v>
      </c>
      <c r="HUA25" s="460"/>
      <c r="HUB25" s="460"/>
      <c r="HUC25" s="460"/>
      <c r="HUD25" s="460"/>
      <c r="HUE25" s="460"/>
      <c r="HUF25" s="177"/>
      <c r="HUG25" s="177"/>
      <c r="HUH25" s="177"/>
      <c r="HUI25" s="180"/>
      <c r="HUJ25" s="461"/>
      <c r="HUK25" s="462"/>
      <c r="HUL25" s="182"/>
      <c r="HUM25" s="7"/>
      <c r="HUN25" s="184" t="s">
        <v>234</v>
      </c>
      <c r="HUO25" s="180">
        <f t="shared" ref="HUO25" si="324">HUO23+1</f>
        <v>1</v>
      </c>
      <c r="HUP25" s="460" t="s">
        <v>235</v>
      </c>
      <c r="HUQ25" s="460"/>
      <c r="HUR25" s="460"/>
      <c r="HUS25" s="460"/>
      <c r="HUT25" s="460"/>
      <c r="HUU25" s="460"/>
      <c r="HUV25" s="177"/>
      <c r="HUW25" s="177"/>
      <c r="HUX25" s="177"/>
      <c r="HUY25" s="180"/>
      <c r="HUZ25" s="461"/>
      <c r="HVA25" s="462"/>
      <c r="HVB25" s="182"/>
      <c r="HVC25" s="7"/>
      <c r="HVD25" s="184" t="s">
        <v>234</v>
      </c>
      <c r="HVE25" s="180">
        <f t="shared" ref="HVE25" si="325">HVE23+1</f>
        <v>1</v>
      </c>
      <c r="HVF25" s="460" t="s">
        <v>235</v>
      </c>
      <c r="HVG25" s="460"/>
      <c r="HVH25" s="460"/>
      <c r="HVI25" s="460"/>
      <c r="HVJ25" s="460"/>
      <c r="HVK25" s="460"/>
      <c r="HVL25" s="177"/>
      <c r="HVM25" s="177"/>
      <c r="HVN25" s="177"/>
      <c r="HVO25" s="180"/>
      <c r="HVP25" s="461"/>
      <c r="HVQ25" s="462"/>
      <c r="HVR25" s="182"/>
      <c r="HVS25" s="7"/>
      <c r="HVT25" s="184" t="s">
        <v>234</v>
      </c>
      <c r="HVU25" s="180">
        <f t="shared" ref="HVU25" si="326">HVU23+1</f>
        <v>1</v>
      </c>
      <c r="HVV25" s="460" t="s">
        <v>235</v>
      </c>
      <c r="HVW25" s="460"/>
      <c r="HVX25" s="460"/>
      <c r="HVY25" s="460"/>
      <c r="HVZ25" s="460"/>
      <c r="HWA25" s="460"/>
      <c r="HWB25" s="177"/>
      <c r="HWC25" s="177"/>
      <c r="HWD25" s="177"/>
      <c r="HWE25" s="180"/>
      <c r="HWF25" s="461"/>
      <c r="HWG25" s="462"/>
      <c r="HWH25" s="182"/>
      <c r="HWI25" s="7"/>
      <c r="HWJ25" s="184" t="s">
        <v>234</v>
      </c>
      <c r="HWK25" s="180">
        <f t="shared" ref="HWK25" si="327">HWK23+1</f>
        <v>1</v>
      </c>
      <c r="HWL25" s="460" t="s">
        <v>235</v>
      </c>
      <c r="HWM25" s="460"/>
      <c r="HWN25" s="460"/>
      <c r="HWO25" s="460"/>
      <c r="HWP25" s="460"/>
      <c r="HWQ25" s="460"/>
      <c r="HWR25" s="177"/>
      <c r="HWS25" s="177"/>
      <c r="HWT25" s="177"/>
      <c r="HWU25" s="180"/>
      <c r="HWV25" s="461"/>
      <c r="HWW25" s="462"/>
      <c r="HWX25" s="182"/>
      <c r="HWY25" s="7"/>
      <c r="HWZ25" s="184" t="s">
        <v>234</v>
      </c>
      <c r="HXA25" s="180">
        <f t="shared" ref="HXA25" si="328">HXA23+1</f>
        <v>1</v>
      </c>
      <c r="HXB25" s="460" t="s">
        <v>235</v>
      </c>
      <c r="HXC25" s="460"/>
      <c r="HXD25" s="460"/>
      <c r="HXE25" s="460"/>
      <c r="HXF25" s="460"/>
      <c r="HXG25" s="460"/>
      <c r="HXH25" s="177"/>
      <c r="HXI25" s="177"/>
      <c r="HXJ25" s="177"/>
      <c r="HXK25" s="180"/>
      <c r="HXL25" s="461"/>
      <c r="HXM25" s="462"/>
      <c r="HXN25" s="182"/>
      <c r="HXO25" s="7"/>
      <c r="HXP25" s="184" t="s">
        <v>234</v>
      </c>
      <c r="HXQ25" s="180">
        <f t="shared" ref="HXQ25" si="329">HXQ23+1</f>
        <v>1</v>
      </c>
      <c r="HXR25" s="460" t="s">
        <v>235</v>
      </c>
      <c r="HXS25" s="460"/>
      <c r="HXT25" s="460"/>
      <c r="HXU25" s="460"/>
      <c r="HXV25" s="460"/>
      <c r="HXW25" s="460"/>
      <c r="HXX25" s="177"/>
      <c r="HXY25" s="177"/>
      <c r="HXZ25" s="177"/>
      <c r="HYA25" s="180"/>
      <c r="HYB25" s="461"/>
      <c r="HYC25" s="462"/>
      <c r="HYD25" s="182"/>
      <c r="HYE25" s="7"/>
      <c r="HYF25" s="184" t="s">
        <v>234</v>
      </c>
      <c r="HYG25" s="180">
        <f t="shared" ref="HYG25" si="330">HYG23+1</f>
        <v>1</v>
      </c>
      <c r="HYH25" s="460" t="s">
        <v>235</v>
      </c>
      <c r="HYI25" s="460"/>
      <c r="HYJ25" s="460"/>
      <c r="HYK25" s="460"/>
      <c r="HYL25" s="460"/>
      <c r="HYM25" s="460"/>
      <c r="HYN25" s="177"/>
      <c r="HYO25" s="177"/>
      <c r="HYP25" s="177"/>
      <c r="HYQ25" s="180"/>
      <c r="HYR25" s="461"/>
      <c r="HYS25" s="462"/>
      <c r="HYT25" s="182"/>
      <c r="HYU25" s="7"/>
      <c r="HYV25" s="184" t="s">
        <v>234</v>
      </c>
      <c r="HYW25" s="180">
        <f t="shared" ref="HYW25" si="331">HYW23+1</f>
        <v>1</v>
      </c>
      <c r="HYX25" s="460" t="s">
        <v>235</v>
      </c>
      <c r="HYY25" s="460"/>
      <c r="HYZ25" s="460"/>
      <c r="HZA25" s="460"/>
      <c r="HZB25" s="460"/>
      <c r="HZC25" s="460"/>
      <c r="HZD25" s="177"/>
      <c r="HZE25" s="177"/>
      <c r="HZF25" s="177"/>
      <c r="HZG25" s="180"/>
      <c r="HZH25" s="461"/>
      <c r="HZI25" s="462"/>
      <c r="HZJ25" s="182"/>
      <c r="HZK25" s="7"/>
      <c r="HZL25" s="184" t="s">
        <v>234</v>
      </c>
      <c r="HZM25" s="180">
        <f t="shared" ref="HZM25" si="332">HZM23+1</f>
        <v>1</v>
      </c>
      <c r="HZN25" s="460" t="s">
        <v>235</v>
      </c>
      <c r="HZO25" s="460"/>
      <c r="HZP25" s="460"/>
      <c r="HZQ25" s="460"/>
      <c r="HZR25" s="460"/>
      <c r="HZS25" s="460"/>
      <c r="HZT25" s="177"/>
      <c r="HZU25" s="177"/>
      <c r="HZV25" s="177"/>
      <c r="HZW25" s="180"/>
      <c r="HZX25" s="461"/>
      <c r="HZY25" s="462"/>
      <c r="HZZ25" s="182"/>
      <c r="IAA25" s="7"/>
      <c r="IAB25" s="184" t="s">
        <v>234</v>
      </c>
      <c r="IAC25" s="180">
        <f t="shared" ref="IAC25" si="333">IAC23+1</f>
        <v>1</v>
      </c>
      <c r="IAD25" s="460" t="s">
        <v>235</v>
      </c>
      <c r="IAE25" s="460"/>
      <c r="IAF25" s="460"/>
      <c r="IAG25" s="460"/>
      <c r="IAH25" s="460"/>
      <c r="IAI25" s="460"/>
      <c r="IAJ25" s="177"/>
      <c r="IAK25" s="177"/>
      <c r="IAL25" s="177"/>
      <c r="IAM25" s="180"/>
      <c r="IAN25" s="461"/>
      <c r="IAO25" s="462"/>
      <c r="IAP25" s="182"/>
      <c r="IAQ25" s="7"/>
      <c r="IAR25" s="184" t="s">
        <v>234</v>
      </c>
      <c r="IAS25" s="180">
        <f t="shared" ref="IAS25" si="334">IAS23+1</f>
        <v>1</v>
      </c>
      <c r="IAT25" s="460" t="s">
        <v>235</v>
      </c>
      <c r="IAU25" s="460"/>
      <c r="IAV25" s="460"/>
      <c r="IAW25" s="460"/>
      <c r="IAX25" s="460"/>
      <c r="IAY25" s="460"/>
      <c r="IAZ25" s="177"/>
      <c r="IBA25" s="177"/>
      <c r="IBB25" s="177"/>
      <c r="IBC25" s="180"/>
      <c r="IBD25" s="461"/>
      <c r="IBE25" s="462"/>
      <c r="IBF25" s="182"/>
      <c r="IBG25" s="7"/>
      <c r="IBH25" s="184" t="s">
        <v>234</v>
      </c>
      <c r="IBI25" s="180">
        <f t="shared" ref="IBI25" si="335">IBI23+1</f>
        <v>1</v>
      </c>
      <c r="IBJ25" s="460" t="s">
        <v>235</v>
      </c>
      <c r="IBK25" s="460"/>
      <c r="IBL25" s="460"/>
      <c r="IBM25" s="460"/>
      <c r="IBN25" s="460"/>
      <c r="IBO25" s="460"/>
      <c r="IBP25" s="177"/>
      <c r="IBQ25" s="177"/>
      <c r="IBR25" s="177"/>
      <c r="IBS25" s="180"/>
      <c r="IBT25" s="461"/>
      <c r="IBU25" s="462"/>
      <c r="IBV25" s="182"/>
      <c r="IBW25" s="7"/>
      <c r="IBX25" s="184" t="s">
        <v>234</v>
      </c>
      <c r="IBY25" s="180">
        <f t="shared" ref="IBY25" si="336">IBY23+1</f>
        <v>1</v>
      </c>
      <c r="IBZ25" s="460" t="s">
        <v>235</v>
      </c>
      <c r="ICA25" s="460"/>
      <c r="ICB25" s="460"/>
      <c r="ICC25" s="460"/>
      <c r="ICD25" s="460"/>
      <c r="ICE25" s="460"/>
      <c r="ICF25" s="177"/>
      <c r="ICG25" s="177"/>
      <c r="ICH25" s="177"/>
      <c r="ICI25" s="180"/>
      <c r="ICJ25" s="461"/>
      <c r="ICK25" s="462"/>
      <c r="ICL25" s="182"/>
      <c r="ICM25" s="7"/>
      <c r="ICN25" s="184" t="s">
        <v>234</v>
      </c>
      <c r="ICO25" s="180">
        <f t="shared" ref="ICO25" si="337">ICO23+1</f>
        <v>1</v>
      </c>
      <c r="ICP25" s="460" t="s">
        <v>235</v>
      </c>
      <c r="ICQ25" s="460"/>
      <c r="ICR25" s="460"/>
      <c r="ICS25" s="460"/>
      <c r="ICT25" s="460"/>
      <c r="ICU25" s="460"/>
      <c r="ICV25" s="177"/>
      <c r="ICW25" s="177"/>
      <c r="ICX25" s="177"/>
      <c r="ICY25" s="180"/>
      <c r="ICZ25" s="461"/>
      <c r="IDA25" s="462"/>
      <c r="IDB25" s="182"/>
      <c r="IDC25" s="7"/>
      <c r="IDD25" s="184" t="s">
        <v>234</v>
      </c>
      <c r="IDE25" s="180">
        <f t="shared" ref="IDE25" si="338">IDE23+1</f>
        <v>1</v>
      </c>
      <c r="IDF25" s="460" t="s">
        <v>235</v>
      </c>
      <c r="IDG25" s="460"/>
      <c r="IDH25" s="460"/>
      <c r="IDI25" s="460"/>
      <c r="IDJ25" s="460"/>
      <c r="IDK25" s="460"/>
      <c r="IDL25" s="177"/>
      <c r="IDM25" s="177"/>
      <c r="IDN25" s="177"/>
      <c r="IDO25" s="180"/>
      <c r="IDP25" s="461"/>
      <c r="IDQ25" s="462"/>
      <c r="IDR25" s="182"/>
      <c r="IDS25" s="7"/>
      <c r="IDT25" s="184" t="s">
        <v>234</v>
      </c>
      <c r="IDU25" s="180">
        <f t="shared" ref="IDU25" si="339">IDU23+1</f>
        <v>1</v>
      </c>
      <c r="IDV25" s="460" t="s">
        <v>235</v>
      </c>
      <c r="IDW25" s="460"/>
      <c r="IDX25" s="460"/>
      <c r="IDY25" s="460"/>
      <c r="IDZ25" s="460"/>
      <c r="IEA25" s="460"/>
      <c r="IEB25" s="177"/>
      <c r="IEC25" s="177"/>
      <c r="IED25" s="177"/>
      <c r="IEE25" s="180"/>
      <c r="IEF25" s="461"/>
      <c r="IEG25" s="462"/>
      <c r="IEH25" s="182"/>
      <c r="IEI25" s="7"/>
      <c r="IEJ25" s="184" t="s">
        <v>234</v>
      </c>
      <c r="IEK25" s="180">
        <f t="shared" ref="IEK25" si="340">IEK23+1</f>
        <v>1</v>
      </c>
      <c r="IEL25" s="460" t="s">
        <v>235</v>
      </c>
      <c r="IEM25" s="460"/>
      <c r="IEN25" s="460"/>
      <c r="IEO25" s="460"/>
      <c r="IEP25" s="460"/>
      <c r="IEQ25" s="460"/>
      <c r="IER25" s="177"/>
      <c r="IES25" s="177"/>
      <c r="IET25" s="177"/>
      <c r="IEU25" s="180"/>
      <c r="IEV25" s="461"/>
      <c r="IEW25" s="462"/>
      <c r="IEX25" s="182"/>
      <c r="IEY25" s="7"/>
      <c r="IEZ25" s="184" t="s">
        <v>234</v>
      </c>
      <c r="IFA25" s="180">
        <f t="shared" ref="IFA25" si="341">IFA23+1</f>
        <v>1</v>
      </c>
      <c r="IFB25" s="460" t="s">
        <v>235</v>
      </c>
      <c r="IFC25" s="460"/>
      <c r="IFD25" s="460"/>
      <c r="IFE25" s="460"/>
      <c r="IFF25" s="460"/>
      <c r="IFG25" s="460"/>
      <c r="IFH25" s="177"/>
      <c r="IFI25" s="177"/>
      <c r="IFJ25" s="177"/>
      <c r="IFK25" s="180"/>
      <c r="IFL25" s="461"/>
      <c r="IFM25" s="462"/>
      <c r="IFN25" s="182"/>
      <c r="IFO25" s="7"/>
      <c r="IFP25" s="184" t="s">
        <v>234</v>
      </c>
      <c r="IFQ25" s="180">
        <f t="shared" ref="IFQ25" si="342">IFQ23+1</f>
        <v>1</v>
      </c>
      <c r="IFR25" s="460" t="s">
        <v>235</v>
      </c>
      <c r="IFS25" s="460"/>
      <c r="IFT25" s="460"/>
      <c r="IFU25" s="460"/>
      <c r="IFV25" s="460"/>
      <c r="IFW25" s="460"/>
      <c r="IFX25" s="177"/>
      <c r="IFY25" s="177"/>
      <c r="IFZ25" s="177"/>
      <c r="IGA25" s="180"/>
      <c r="IGB25" s="461"/>
      <c r="IGC25" s="462"/>
      <c r="IGD25" s="182"/>
      <c r="IGE25" s="7"/>
      <c r="IGF25" s="184" t="s">
        <v>234</v>
      </c>
      <c r="IGG25" s="180">
        <f t="shared" ref="IGG25" si="343">IGG23+1</f>
        <v>1</v>
      </c>
      <c r="IGH25" s="460" t="s">
        <v>235</v>
      </c>
      <c r="IGI25" s="460"/>
      <c r="IGJ25" s="460"/>
      <c r="IGK25" s="460"/>
      <c r="IGL25" s="460"/>
      <c r="IGM25" s="460"/>
      <c r="IGN25" s="177"/>
      <c r="IGO25" s="177"/>
      <c r="IGP25" s="177"/>
      <c r="IGQ25" s="180"/>
      <c r="IGR25" s="461"/>
      <c r="IGS25" s="462"/>
      <c r="IGT25" s="182"/>
      <c r="IGU25" s="7"/>
      <c r="IGV25" s="184" t="s">
        <v>234</v>
      </c>
      <c r="IGW25" s="180">
        <f t="shared" ref="IGW25" si="344">IGW23+1</f>
        <v>1</v>
      </c>
      <c r="IGX25" s="460" t="s">
        <v>235</v>
      </c>
      <c r="IGY25" s="460"/>
      <c r="IGZ25" s="460"/>
      <c r="IHA25" s="460"/>
      <c r="IHB25" s="460"/>
      <c r="IHC25" s="460"/>
      <c r="IHD25" s="177"/>
      <c r="IHE25" s="177"/>
      <c r="IHF25" s="177"/>
      <c r="IHG25" s="180"/>
      <c r="IHH25" s="461"/>
      <c r="IHI25" s="462"/>
      <c r="IHJ25" s="182"/>
      <c r="IHK25" s="7"/>
      <c r="IHL25" s="184" t="s">
        <v>234</v>
      </c>
      <c r="IHM25" s="180">
        <f t="shared" ref="IHM25" si="345">IHM23+1</f>
        <v>1</v>
      </c>
      <c r="IHN25" s="460" t="s">
        <v>235</v>
      </c>
      <c r="IHO25" s="460"/>
      <c r="IHP25" s="460"/>
      <c r="IHQ25" s="460"/>
      <c r="IHR25" s="460"/>
      <c r="IHS25" s="460"/>
      <c r="IHT25" s="177"/>
      <c r="IHU25" s="177"/>
      <c r="IHV25" s="177"/>
      <c r="IHW25" s="180"/>
      <c r="IHX25" s="461"/>
      <c r="IHY25" s="462"/>
      <c r="IHZ25" s="182"/>
      <c r="IIA25" s="7"/>
      <c r="IIB25" s="184" t="s">
        <v>234</v>
      </c>
      <c r="IIC25" s="180">
        <f t="shared" ref="IIC25" si="346">IIC23+1</f>
        <v>1</v>
      </c>
      <c r="IID25" s="460" t="s">
        <v>235</v>
      </c>
      <c r="IIE25" s="460"/>
      <c r="IIF25" s="460"/>
      <c r="IIG25" s="460"/>
      <c r="IIH25" s="460"/>
      <c r="III25" s="460"/>
      <c r="IIJ25" s="177"/>
      <c r="IIK25" s="177"/>
      <c r="IIL25" s="177"/>
      <c r="IIM25" s="180"/>
      <c r="IIN25" s="461"/>
      <c r="IIO25" s="462"/>
      <c r="IIP25" s="182"/>
      <c r="IIQ25" s="7"/>
      <c r="IIR25" s="184" t="s">
        <v>234</v>
      </c>
      <c r="IIS25" s="180">
        <f t="shared" ref="IIS25" si="347">IIS23+1</f>
        <v>1</v>
      </c>
      <c r="IIT25" s="460" t="s">
        <v>235</v>
      </c>
      <c r="IIU25" s="460"/>
      <c r="IIV25" s="460"/>
      <c r="IIW25" s="460"/>
      <c r="IIX25" s="460"/>
      <c r="IIY25" s="460"/>
      <c r="IIZ25" s="177"/>
      <c r="IJA25" s="177"/>
      <c r="IJB25" s="177"/>
      <c r="IJC25" s="180"/>
      <c r="IJD25" s="461"/>
      <c r="IJE25" s="462"/>
      <c r="IJF25" s="182"/>
      <c r="IJG25" s="7"/>
      <c r="IJH25" s="184" t="s">
        <v>234</v>
      </c>
      <c r="IJI25" s="180">
        <f t="shared" ref="IJI25" si="348">IJI23+1</f>
        <v>1</v>
      </c>
      <c r="IJJ25" s="460" t="s">
        <v>235</v>
      </c>
      <c r="IJK25" s="460"/>
      <c r="IJL25" s="460"/>
      <c r="IJM25" s="460"/>
      <c r="IJN25" s="460"/>
      <c r="IJO25" s="460"/>
      <c r="IJP25" s="177"/>
      <c r="IJQ25" s="177"/>
      <c r="IJR25" s="177"/>
      <c r="IJS25" s="180"/>
      <c r="IJT25" s="461"/>
      <c r="IJU25" s="462"/>
      <c r="IJV25" s="182"/>
      <c r="IJW25" s="7"/>
      <c r="IJX25" s="184" t="s">
        <v>234</v>
      </c>
      <c r="IJY25" s="180">
        <f t="shared" ref="IJY25" si="349">IJY23+1</f>
        <v>1</v>
      </c>
      <c r="IJZ25" s="460" t="s">
        <v>235</v>
      </c>
      <c r="IKA25" s="460"/>
      <c r="IKB25" s="460"/>
      <c r="IKC25" s="460"/>
      <c r="IKD25" s="460"/>
      <c r="IKE25" s="460"/>
      <c r="IKF25" s="177"/>
      <c r="IKG25" s="177"/>
      <c r="IKH25" s="177"/>
      <c r="IKI25" s="180"/>
      <c r="IKJ25" s="461"/>
      <c r="IKK25" s="462"/>
      <c r="IKL25" s="182"/>
      <c r="IKM25" s="7"/>
      <c r="IKN25" s="184" t="s">
        <v>234</v>
      </c>
      <c r="IKO25" s="180">
        <f t="shared" ref="IKO25" si="350">IKO23+1</f>
        <v>1</v>
      </c>
      <c r="IKP25" s="460" t="s">
        <v>235</v>
      </c>
      <c r="IKQ25" s="460"/>
      <c r="IKR25" s="460"/>
      <c r="IKS25" s="460"/>
      <c r="IKT25" s="460"/>
      <c r="IKU25" s="460"/>
      <c r="IKV25" s="177"/>
      <c r="IKW25" s="177"/>
      <c r="IKX25" s="177"/>
      <c r="IKY25" s="180"/>
      <c r="IKZ25" s="461"/>
      <c r="ILA25" s="462"/>
      <c r="ILB25" s="182"/>
      <c r="ILC25" s="7"/>
      <c r="ILD25" s="184" t="s">
        <v>234</v>
      </c>
      <c r="ILE25" s="180">
        <f t="shared" ref="ILE25" si="351">ILE23+1</f>
        <v>1</v>
      </c>
      <c r="ILF25" s="460" t="s">
        <v>235</v>
      </c>
      <c r="ILG25" s="460"/>
      <c r="ILH25" s="460"/>
      <c r="ILI25" s="460"/>
      <c r="ILJ25" s="460"/>
      <c r="ILK25" s="460"/>
      <c r="ILL25" s="177"/>
      <c r="ILM25" s="177"/>
      <c r="ILN25" s="177"/>
      <c r="ILO25" s="180"/>
      <c r="ILP25" s="461"/>
      <c r="ILQ25" s="462"/>
      <c r="ILR25" s="182"/>
      <c r="ILS25" s="7"/>
      <c r="ILT25" s="184" t="s">
        <v>234</v>
      </c>
      <c r="ILU25" s="180">
        <f t="shared" ref="ILU25" si="352">ILU23+1</f>
        <v>1</v>
      </c>
      <c r="ILV25" s="460" t="s">
        <v>235</v>
      </c>
      <c r="ILW25" s="460"/>
      <c r="ILX25" s="460"/>
      <c r="ILY25" s="460"/>
      <c r="ILZ25" s="460"/>
      <c r="IMA25" s="460"/>
      <c r="IMB25" s="177"/>
      <c r="IMC25" s="177"/>
      <c r="IMD25" s="177"/>
      <c r="IME25" s="180"/>
      <c r="IMF25" s="461"/>
      <c r="IMG25" s="462"/>
      <c r="IMH25" s="182"/>
      <c r="IMI25" s="7"/>
      <c r="IMJ25" s="184" t="s">
        <v>234</v>
      </c>
      <c r="IMK25" s="180">
        <f t="shared" ref="IMK25" si="353">IMK23+1</f>
        <v>1</v>
      </c>
      <c r="IML25" s="460" t="s">
        <v>235</v>
      </c>
      <c r="IMM25" s="460"/>
      <c r="IMN25" s="460"/>
      <c r="IMO25" s="460"/>
      <c r="IMP25" s="460"/>
      <c r="IMQ25" s="460"/>
      <c r="IMR25" s="177"/>
      <c r="IMS25" s="177"/>
      <c r="IMT25" s="177"/>
      <c r="IMU25" s="180"/>
      <c r="IMV25" s="461"/>
      <c r="IMW25" s="462"/>
      <c r="IMX25" s="182"/>
      <c r="IMY25" s="7"/>
      <c r="IMZ25" s="184" t="s">
        <v>234</v>
      </c>
      <c r="INA25" s="180">
        <f t="shared" ref="INA25" si="354">INA23+1</f>
        <v>1</v>
      </c>
      <c r="INB25" s="460" t="s">
        <v>235</v>
      </c>
      <c r="INC25" s="460"/>
      <c r="IND25" s="460"/>
      <c r="INE25" s="460"/>
      <c r="INF25" s="460"/>
      <c r="ING25" s="460"/>
      <c r="INH25" s="177"/>
      <c r="INI25" s="177"/>
      <c r="INJ25" s="177"/>
      <c r="INK25" s="180"/>
      <c r="INL25" s="461"/>
      <c r="INM25" s="462"/>
      <c r="INN25" s="182"/>
      <c r="INO25" s="7"/>
      <c r="INP25" s="184" t="s">
        <v>234</v>
      </c>
      <c r="INQ25" s="180">
        <f t="shared" ref="INQ25" si="355">INQ23+1</f>
        <v>1</v>
      </c>
      <c r="INR25" s="460" t="s">
        <v>235</v>
      </c>
      <c r="INS25" s="460"/>
      <c r="INT25" s="460"/>
      <c r="INU25" s="460"/>
      <c r="INV25" s="460"/>
      <c r="INW25" s="460"/>
      <c r="INX25" s="177"/>
      <c r="INY25" s="177"/>
      <c r="INZ25" s="177"/>
      <c r="IOA25" s="180"/>
      <c r="IOB25" s="461"/>
      <c r="IOC25" s="462"/>
      <c r="IOD25" s="182"/>
      <c r="IOE25" s="7"/>
      <c r="IOF25" s="184" t="s">
        <v>234</v>
      </c>
      <c r="IOG25" s="180">
        <f t="shared" ref="IOG25" si="356">IOG23+1</f>
        <v>1</v>
      </c>
      <c r="IOH25" s="460" t="s">
        <v>235</v>
      </c>
      <c r="IOI25" s="460"/>
      <c r="IOJ25" s="460"/>
      <c r="IOK25" s="460"/>
      <c r="IOL25" s="460"/>
      <c r="IOM25" s="460"/>
      <c r="ION25" s="177"/>
      <c r="IOO25" s="177"/>
      <c r="IOP25" s="177"/>
      <c r="IOQ25" s="180"/>
      <c r="IOR25" s="461"/>
      <c r="IOS25" s="462"/>
      <c r="IOT25" s="182"/>
      <c r="IOU25" s="7"/>
      <c r="IOV25" s="184" t="s">
        <v>234</v>
      </c>
      <c r="IOW25" s="180">
        <f t="shared" ref="IOW25" si="357">IOW23+1</f>
        <v>1</v>
      </c>
      <c r="IOX25" s="460" t="s">
        <v>235</v>
      </c>
      <c r="IOY25" s="460"/>
      <c r="IOZ25" s="460"/>
      <c r="IPA25" s="460"/>
      <c r="IPB25" s="460"/>
      <c r="IPC25" s="460"/>
      <c r="IPD25" s="177"/>
      <c r="IPE25" s="177"/>
      <c r="IPF25" s="177"/>
      <c r="IPG25" s="180"/>
      <c r="IPH25" s="461"/>
      <c r="IPI25" s="462"/>
      <c r="IPJ25" s="182"/>
      <c r="IPK25" s="7"/>
      <c r="IPL25" s="184" t="s">
        <v>234</v>
      </c>
      <c r="IPM25" s="180">
        <f t="shared" ref="IPM25" si="358">IPM23+1</f>
        <v>1</v>
      </c>
      <c r="IPN25" s="460" t="s">
        <v>235</v>
      </c>
      <c r="IPO25" s="460"/>
      <c r="IPP25" s="460"/>
      <c r="IPQ25" s="460"/>
      <c r="IPR25" s="460"/>
      <c r="IPS25" s="460"/>
      <c r="IPT25" s="177"/>
      <c r="IPU25" s="177"/>
      <c r="IPV25" s="177"/>
      <c r="IPW25" s="180"/>
      <c r="IPX25" s="461"/>
      <c r="IPY25" s="462"/>
      <c r="IPZ25" s="182"/>
      <c r="IQA25" s="7"/>
      <c r="IQB25" s="184" t="s">
        <v>234</v>
      </c>
      <c r="IQC25" s="180">
        <f t="shared" ref="IQC25" si="359">IQC23+1</f>
        <v>1</v>
      </c>
      <c r="IQD25" s="460" t="s">
        <v>235</v>
      </c>
      <c r="IQE25" s="460"/>
      <c r="IQF25" s="460"/>
      <c r="IQG25" s="460"/>
      <c r="IQH25" s="460"/>
      <c r="IQI25" s="460"/>
      <c r="IQJ25" s="177"/>
      <c r="IQK25" s="177"/>
      <c r="IQL25" s="177"/>
      <c r="IQM25" s="180"/>
      <c r="IQN25" s="461"/>
      <c r="IQO25" s="462"/>
      <c r="IQP25" s="182"/>
      <c r="IQQ25" s="7"/>
      <c r="IQR25" s="184" t="s">
        <v>234</v>
      </c>
      <c r="IQS25" s="180">
        <f t="shared" ref="IQS25" si="360">IQS23+1</f>
        <v>1</v>
      </c>
      <c r="IQT25" s="460" t="s">
        <v>235</v>
      </c>
      <c r="IQU25" s="460"/>
      <c r="IQV25" s="460"/>
      <c r="IQW25" s="460"/>
      <c r="IQX25" s="460"/>
      <c r="IQY25" s="460"/>
      <c r="IQZ25" s="177"/>
      <c r="IRA25" s="177"/>
      <c r="IRB25" s="177"/>
      <c r="IRC25" s="180"/>
      <c r="IRD25" s="461"/>
      <c r="IRE25" s="462"/>
      <c r="IRF25" s="182"/>
      <c r="IRG25" s="7"/>
      <c r="IRH25" s="184" t="s">
        <v>234</v>
      </c>
      <c r="IRI25" s="180">
        <f t="shared" ref="IRI25" si="361">IRI23+1</f>
        <v>1</v>
      </c>
      <c r="IRJ25" s="460" t="s">
        <v>235</v>
      </c>
      <c r="IRK25" s="460"/>
      <c r="IRL25" s="460"/>
      <c r="IRM25" s="460"/>
      <c r="IRN25" s="460"/>
      <c r="IRO25" s="460"/>
      <c r="IRP25" s="177"/>
      <c r="IRQ25" s="177"/>
      <c r="IRR25" s="177"/>
      <c r="IRS25" s="180"/>
      <c r="IRT25" s="461"/>
      <c r="IRU25" s="462"/>
      <c r="IRV25" s="182"/>
      <c r="IRW25" s="7"/>
      <c r="IRX25" s="184" t="s">
        <v>234</v>
      </c>
      <c r="IRY25" s="180">
        <f t="shared" ref="IRY25" si="362">IRY23+1</f>
        <v>1</v>
      </c>
      <c r="IRZ25" s="460" t="s">
        <v>235</v>
      </c>
      <c r="ISA25" s="460"/>
      <c r="ISB25" s="460"/>
      <c r="ISC25" s="460"/>
      <c r="ISD25" s="460"/>
      <c r="ISE25" s="460"/>
      <c r="ISF25" s="177"/>
      <c r="ISG25" s="177"/>
      <c r="ISH25" s="177"/>
      <c r="ISI25" s="180"/>
      <c r="ISJ25" s="461"/>
      <c r="ISK25" s="462"/>
      <c r="ISL25" s="182"/>
      <c r="ISM25" s="7"/>
      <c r="ISN25" s="184" t="s">
        <v>234</v>
      </c>
      <c r="ISO25" s="180">
        <f t="shared" ref="ISO25" si="363">ISO23+1</f>
        <v>1</v>
      </c>
      <c r="ISP25" s="460" t="s">
        <v>235</v>
      </c>
      <c r="ISQ25" s="460"/>
      <c r="ISR25" s="460"/>
      <c r="ISS25" s="460"/>
      <c r="IST25" s="460"/>
      <c r="ISU25" s="460"/>
      <c r="ISV25" s="177"/>
      <c r="ISW25" s="177"/>
      <c r="ISX25" s="177"/>
      <c r="ISY25" s="180"/>
      <c r="ISZ25" s="461"/>
      <c r="ITA25" s="462"/>
      <c r="ITB25" s="182"/>
      <c r="ITC25" s="7"/>
      <c r="ITD25" s="184" t="s">
        <v>234</v>
      </c>
      <c r="ITE25" s="180">
        <f t="shared" ref="ITE25" si="364">ITE23+1</f>
        <v>1</v>
      </c>
      <c r="ITF25" s="460" t="s">
        <v>235</v>
      </c>
      <c r="ITG25" s="460"/>
      <c r="ITH25" s="460"/>
      <c r="ITI25" s="460"/>
      <c r="ITJ25" s="460"/>
      <c r="ITK25" s="460"/>
      <c r="ITL25" s="177"/>
      <c r="ITM25" s="177"/>
      <c r="ITN25" s="177"/>
      <c r="ITO25" s="180"/>
      <c r="ITP25" s="461"/>
      <c r="ITQ25" s="462"/>
      <c r="ITR25" s="182"/>
      <c r="ITS25" s="7"/>
      <c r="ITT25" s="184" t="s">
        <v>234</v>
      </c>
      <c r="ITU25" s="180">
        <f t="shared" ref="ITU25" si="365">ITU23+1</f>
        <v>1</v>
      </c>
      <c r="ITV25" s="460" t="s">
        <v>235</v>
      </c>
      <c r="ITW25" s="460"/>
      <c r="ITX25" s="460"/>
      <c r="ITY25" s="460"/>
      <c r="ITZ25" s="460"/>
      <c r="IUA25" s="460"/>
      <c r="IUB25" s="177"/>
      <c r="IUC25" s="177"/>
      <c r="IUD25" s="177"/>
      <c r="IUE25" s="180"/>
      <c r="IUF25" s="461"/>
      <c r="IUG25" s="462"/>
      <c r="IUH25" s="182"/>
      <c r="IUI25" s="7"/>
      <c r="IUJ25" s="184" t="s">
        <v>234</v>
      </c>
      <c r="IUK25" s="180">
        <f t="shared" ref="IUK25" si="366">IUK23+1</f>
        <v>1</v>
      </c>
      <c r="IUL25" s="460" t="s">
        <v>235</v>
      </c>
      <c r="IUM25" s="460"/>
      <c r="IUN25" s="460"/>
      <c r="IUO25" s="460"/>
      <c r="IUP25" s="460"/>
      <c r="IUQ25" s="460"/>
      <c r="IUR25" s="177"/>
      <c r="IUS25" s="177"/>
      <c r="IUT25" s="177"/>
      <c r="IUU25" s="180"/>
      <c r="IUV25" s="461"/>
      <c r="IUW25" s="462"/>
      <c r="IUX25" s="182"/>
      <c r="IUY25" s="7"/>
      <c r="IUZ25" s="184" t="s">
        <v>234</v>
      </c>
      <c r="IVA25" s="180">
        <f t="shared" ref="IVA25" si="367">IVA23+1</f>
        <v>1</v>
      </c>
      <c r="IVB25" s="460" t="s">
        <v>235</v>
      </c>
      <c r="IVC25" s="460"/>
      <c r="IVD25" s="460"/>
      <c r="IVE25" s="460"/>
      <c r="IVF25" s="460"/>
      <c r="IVG25" s="460"/>
      <c r="IVH25" s="177"/>
      <c r="IVI25" s="177"/>
      <c r="IVJ25" s="177"/>
      <c r="IVK25" s="180"/>
      <c r="IVL25" s="461"/>
      <c r="IVM25" s="462"/>
      <c r="IVN25" s="182"/>
      <c r="IVO25" s="7"/>
      <c r="IVP25" s="184" t="s">
        <v>234</v>
      </c>
      <c r="IVQ25" s="180">
        <f t="shared" ref="IVQ25" si="368">IVQ23+1</f>
        <v>1</v>
      </c>
      <c r="IVR25" s="460" t="s">
        <v>235</v>
      </c>
      <c r="IVS25" s="460"/>
      <c r="IVT25" s="460"/>
      <c r="IVU25" s="460"/>
      <c r="IVV25" s="460"/>
      <c r="IVW25" s="460"/>
      <c r="IVX25" s="177"/>
      <c r="IVY25" s="177"/>
      <c r="IVZ25" s="177"/>
      <c r="IWA25" s="180"/>
      <c r="IWB25" s="461"/>
      <c r="IWC25" s="462"/>
      <c r="IWD25" s="182"/>
      <c r="IWE25" s="7"/>
      <c r="IWF25" s="184" t="s">
        <v>234</v>
      </c>
      <c r="IWG25" s="180">
        <f t="shared" ref="IWG25" si="369">IWG23+1</f>
        <v>1</v>
      </c>
      <c r="IWH25" s="460" t="s">
        <v>235</v>
      </c>
      <c r="IWI25" s="460"/>
      <c r="IWJ25" s="460"/>
      <c r="IWK25" s="460"/>
      <c r="IWL25" s="460"/>
      <c r="IWM25" s="460"/>
      <c r="IWN25" s="177"/>
      <c r="IWO25" s="177"/>
      <c r="IWP25" s="177"/>
      <c r="IWQ25" s="180"/>
      <c r="IWR25" s="461"/>
      <c r="IWS25" s="462"/>
      <c r="IWT25" s="182"/>
      <c r="IWU25" s="7"/>
      <c r="IWV25" s="184" t="s">
        <v>234</v>
      </c>
      <c r="IWW25" s="180">
        <f t="shared" ref="IWW25" si="370">IWW23+1</f>
        <v>1</v>
      </c>
      <c r="IWX25" s="460" t="s">
        <v>235</v>
      </c>
      <c r="IWY25" s="460"/>
      <c r="IWZ25" s="460"/>
      <c r="IXA25" s="460"/>
      <c r="IXB25" s="460"/>
      <c r="IXC25" s="460"/>
      <c r="IXD25" s="177"/>
      <c r="IXE25" s="177"/>
      <c r="IXF25" s="177"/>
      <c r="IXG25" s="180"/>
      <c r="IXH25" s="461"/>
      <c r="IXI25" s="462"/>
      <c r="IXJ25" s="182"/>
      <c r="IXK25" s="7"/>
      <c r="IXL25" s="184" t="s">
        <v>234</v>
      </c>
      <c r="IXM25" s="180">
        <f t="shared" ref="IXM25" si="371">IXM23+1</f>
        <v>1</v>
      </c>
      <c r="IXN25" s="460" t="s">
        <v>235</v>
      </c>
      <c r="IXO25" s="460"/>
      <c r="IXP25" s="460"/>
      <c r="IXQ25" s="460"/>
      <c r="IXR25" s="460"/>
      <c r="IXS25" s="460"/>
      <c r="IXT25" s="177"/>
      <c r="IXU25" s="177"/>
      <c r="IXV25" s="177"/>
      <c r="IXW25" s="180"/>
      <c r="IXX25" s="461"/>
      <c r="IXY25" s="462"/>
      <c r="IXZ25" s="182"/>
      <c r="IYA25" s="7"/>
      <c r="IYB25" s="184" t="s">
        <v>234</v>
      </c>
      <c r="IYC25" s="180">
        <f t="shared" ref="IYC25" si="372">IYC23+1</f>
        <v>1</v>
      </c>
      <c r="IYD25" s="460" t="s">
        <v>235</v>
      </c>
      <c r="IYE25" s="460"/>
      <c r="IYF25" s="460"/>
      <c r="IYG25" s="460"/>
      <c r="IYH25" s="460"/>
      <c r="IYI25" s="460"/>
      <c r="IYJ25" s="177"/>
      <c r="IYK25" s="177"/>
      <c r="IYL25" s="177"/>
      <c r="IYM25" s="180"/>
      <c r="IYN25" s="461"/>
      <c r="IYO25" s="462"/>
      <c r="IYP25" s="182"/>
      <c r="IYQ25" s="7"/>
      <c r="IYR25" s="184" t="s">
        <v>234</v>
      </c>
      <c r="IYS25" s="180">
        <f t="shared" ref="IYS25" si="373">IYS23+1</f>
        <v>1</v>
      </c>
      <c r="IYT25" s="460" t="s">
        <v>235</v>
      </c>
      <c r="IYU25" s="460"/>
      <c r="IYV25" s="460"/>
      <c r="IYW25" s="460"/>
      <c r="IYX25" s="460"/>
      <c r="IYY25" s="460"/>
      <c r="IYZ25" s="177"/>
      <c r="IZA25" s="177"/>
      <c r="IZB25" s="177"/>
      <c r="IZC25" s="180"/>
      <c r="IZD25" s="461"/>
      <c r="IZE25" s="462"/>
      <c r="IZF25" s="182"/>
      <c r="IZG25" s="7"/>
      <c r="IZH25" s="184" t="s">
        <v>234</v>
      </c>
      <c r="IZI25" s="180">
        <f t="shared" ref="IZI25" si="374">IZI23+1</f>
        <v>1</v>
      </c>
      <c r="IZJ25" s="460" t="s">
        <v>235</v>
      </c>
      <c r="IZK25" s="460"/>
      <c r="IZL25" s="460"/>
      <c r="IZM25" s="460"/>
      <c r="IZN25" s="460"/>
      <c r="IZO25" s="460"/>
      <c r="IZP25" s="177"/>
      <c r="IZQ25" s="177"/>
      <c r="IZR25" s="177"/>
      <c r="IZS25" s="180"/>
      <c r="IZT25" s="461"/>
      <c r="IZU25" s="462"/>
      <c r="IZV25" s="182"/>
      <c r="IZW25" s="7"/>
      <c r="IZX25" s="184" t="s">
        <v>234</v>
      </c>
      <c r="IZY25" s="180">
        <f t="shared" ref="IZY25" si="375">IZY23+1</f>
        <v>1</v>
      </c>
      <c r="IZZ25" s="460" t="s">
        <v>235</v>
      </c>
      <c r="JAA25" s="460"/>
      <c r="JAB25" s="460"/>
      <c r="JAC25" s="460"/>
      <c r="JAD25" s="460"/>
      <c r="JAE25" s="460"/>
      <c r="JAF25" s="177"/>
      <c r="JAG25" s="177"/>
      <c r="JAH25" s="177"/>
      <c r="JAI25" s="180"/>
      <c r="JAJ25" s="461"/>
      <c r="JAK25" s="462"/>
      <c r="JAL25" s="182"/>
      <c r="JAM25" s="7"/>
      <c r="JAN25" s="184" t="s">
        <v>234</v>
      </c>
      <c r="JAO25" s="180">
        <f t="shared" ref="JAO25" si="376">JAO23+1</f>
        <v>1</v>
      </c>
      <c r="JAP25" s="460" t="s">
        <v>235</v>
      </c>
      <c r="JAQ25" s="460"/>
      <c r="JAR25" s="460"/>
      <c r="JAS25" s="460"/>
      <c r="JAT25" s="460"/>
      <c r="JAU25" s="460"/>
      <c r="JAV25" s="177"/>
      <c r="JAW25" s="177"/>
      <c r="JAX25" s="177"/>
      <c r="JAY25" s="180"/>
      <c r="JAZ25" s="461"/>
      <c r="JBA25" s="462"/>
      <c r="JBB25" s="182"/>
      <c r="JBC25" s="7"/>
      <c r="JBD25" s="184" t="s">
        <v>234</v>
      </c>
      <c r="JBE25" s="180">
        <f t="shared" ref="JBE25" si="377">JBE23+1</f>
        <v>1</v>
      </c>
      <c r="JBF25" s="460" t="s">
        <v>235</v>
      </c>
      <c r="JBG25" s="460"/>
      <c r="JBH25" s="460"/>
      <c r="JBI25" s="460"/>
      <c r="JBJ25" s="460"/>
      <c r="JBK25" s="460"/>
      <c r="JBL25" s="177"/>
      <c r="JBM25" s="177"/>
      <c r="JBN25" s="177"/>
      <c r="JBO25" s="180"/>
      <c r="JBP25" s="461"/>
      <c r="JBQ25" s="462"/>
      <c r="JBR25" s="182"/>
      <c r="JBS25" s="7"/>
      <c r="JBT25" s="184" t="s">
        <v>234</v>
      </c>
      <c r="JBU25" s="180">
        <f t="shared" ref="JBU25" si="378">JBU23+1</f>
        <v>1</v>
      </c>
      <c r="JBV25" s="460" t="s">
        <v>235</v>
      </c>
      <c r="JBW25" s="460"/>
      <c r="JBX25" s="460"/>
      <c r="JBY25" s="460"/>
      <c r="JBZ25" s="460"/>
      <c r="JCA25" s="460"/>
      <c r="JCB25" s="177"/>
      <c r="JCC25" s="177"/>
      <c r="JCD25" s="177"/>
      <c r="JCE25" s="180"/>
      <c r="JCF25" s="461"/>
      <c r="JCG25" s="462"/>
      <c r="JCH25" s="182"/>
      <c r="JCI25" s="7"/>
      <c r="JCJ25" s="184" t="s">
        <v>234</v>
      </c>
      <c r="JCK25" s="180">
        <f t="shared" ref="JCK25" si="379">JCK23+1</f>
        <v>1</v>
      </c>
      <c r="JCL25" s="460" t="s">
        <v>235</v>
      </c>
      <c r="JCM25" s="460"/>
      <c r="JCN25" s="460"/>
      <c r="JCO25" s="460"/>
      <c r="JCP25" s="460"/>
      <c r="JCQ25" s="460"/>
      <c r="JCR25" s="177"/>
      <c r="JCS25" s="177"/>
      <c r="JCT25" s="177"/>
      <c r="JCU25" s="180"/>
      <c r="JCV25" s="461"/>
      <c r="JCW25" s="462"/>
      <c r="JCX25" s="182"/>
      <c r="JCY25" s="7"/>
      <c r="JCZ25" s="184" t="s">
        <v>234</v>
      </c>
      <c r="JDA25" s="180">
        <f t="shared" ref="JDA25" si="380">JDA23+1</f>
        <v>1</v>
      </c>
      <c r="JDB25" s="460" t="s">
        <v>235</v>
      </c>
      <c r="JDC25" s="460"/>
      <c r="JDD25" s="460"/>
      <c r="JDE25" s="460"/>
      <c r="JDF25" s="460"/>
      <c r="JDG25" s="460"/>
      <c r="JDH25" s="177"/>
      <c r="JDI25" s="177"/>
      <c r="JDJ25" s="177"/>
      <c r="JDK25" s="180"/>
      <c r="JDL25" s="461"/>
      <c r="JDM25" s="462"/>
      <c r="JDN25" s="182"/>
      <c r="JDO25" s="7"/>
      <c r="JDP25" s="184" t="s">
        <v>234</v>
      </c>
      <c r="JDQ25" s="180">
        <f t="shared" ref="JDQ25" si="381">JDQ23+1</f>
        <v>1</v>
      </c>
      <c r="JDR25" s="460" t="s">
        <v>235</v>
      </c>
      <c r="JDS25" s="460"/>
      <c r="JDT25" s="460"/>
      <c r="JDU25" s="460"/>
      <c r="JDV25" s="460"/>
      <c r="JDW25" s="460"/>
      <c r="JDX25" s="177"/>
      <c r="JDY25" s="177"/>
      <c r="JDZ25" s="177"/>
      <c r="JEA25" s="180"/>
      <c r="JEB25" s="461"/>
      <c r="JEC25" s="462"/>
      <c r="JED25" s="182"/>
      <c r="JEE25" s="7"/>
      <c r="JEF25" s="184" t="s">
        <v>234</v>
      </c>
      <c r="JEG25" s="180">
        <f t="shared" ref="JEG25" si="382">JEG23+1</f>
        <v>1</v>
      </c>
      <c r="JEH25" s="460" t="s">
        <v>235</v>
      </c>
      <c r="JEI25" s="460"/>
      <c r="JEJ25" s="460"/>
      <c r="JEK25" s="460"/>
      <c r="JEL25" s="460"/>
      <c r="JEM25" s="460"/>
      <c r="JEN25" s="177"/>
      <c r="JEO25" s="177"/>
      <c r="JEP25" s="177"/>
      <c r="JEQ25" s="180"/>
      <c r="JER25" s="461"/>
      <c r="JES25" s="462"/>
      <c r="JET25" s="182"/>
      <c r="JEU25" s="7"/>
      <c r="JEV25" s="184" t="s">
        <v>234</v>
      </c>
      <c r="JEW25" s="180">
        <f t="shared" ref="JEW25" si="383">JEW23+1</f>
        <v>1</v>
      </c>
      <c r="JEX25" s="460" t="s">
        <v>235</v>
      </c>
      <c r="JEY25" s="460"/>
      <c r="JEZ25" s="460"/>
      <c r="JFA25" s="460"/>
      <c r="JFB25" s="460"/>
      <c r="JFC25" s="460"/>
      <c r="JFD25" s="177"/>
      <c r="JFE25" s="177"/>
      <c r="JFF25" s="177"/>
      <c r="JFG25" s="180"/>
      <c r="JFH25" s="461"/>
      <c r="JFI25" s="462"/>
      <c r="JFJ25" s="182"/>
      <c r="JFK25" s="7"/>
      <c r="JFL25" s="184" t="s">
        <v>234</v>
      </c>
      <c r="JFM25" s="180">
        <f t="shared" ref="JFM25" si="384">JFM23+1</f>
        <v>1</v>
      </c>
      <c r="JFN25" s="460" t="s">
        <v>235</v>
      </c>
      <c r="JFO25" s="460"/>
      <c r="JFP25" s="460"/>
      <c r="JFQ25" s="460"/>
      <c r="JFR25" s="460"/>
      <c r="JFS25" s="460"/>
      <c r="JFT25" s="177"/>
      <c r="JFU25" s="177"/>
      <c r="JFV25" s="177"/>
      <c r="JFW25" s="180"/>
      <c r="JFX25" s="461"/>
      <c r="JFY25" s="462"/>
      <c r="JFZ25" s="182"/>
      <c r="JGA25" s="7"/>
      <c r="JGB25" s="184" t="s">
        <v>234</v>
      </c>
      <c r="JGC25" s="180">
        <f t="shared" ref="JGC25" si="385">JGC23+1</f>
        <v>1</v>
      </c>
      <c r="JGD25" s="460" t="s">
        <v>235</v>
      </c>
      <c r="JGE25" s="460"/>
      <c r="JGF25" s="460"/>
      <c r="JGG25" s="460"/>
      <c r="JGH25" s="460"/>
      <c r="JGI25" s="460"/>
      <c r="JGJ25" s="177"/>
      <c r="JGK25" s="177"/>
      <c r="JGL25" s="177"/>
      <c r="JGM25" s="180"/>
      <c r="JGN25" s="461"/>
      <c r="JGO25" s="462"/>
      <c r="JGP25" s="182"/>
      <c r="JGQ25" s="7"/>
      <c r="JGR25" s="184" t="s">
        <v>234</v>
      </c>
      <c r="JGS25" s="180">
        <f t="shared" ref="JGS25" si="386">JGS23+1</f>
        <v>1</v>
      </c>
      <c r="JGT25" s="460" t="s">
        <v>235</v>
      </c>
      <c r="JGU25" s="460"/>
      <c r="JGV25" s="460"/>
      <c r="JGW25" s="460"/>
      <c r="JGX25" s="460"/>
      <c r="JGY25" s="460"/>
      <c r="JGZ25" s="177"/>
      <c r="JHA25" s="177"/>
      <c r="JHB25" s="177"/>
      <c r="JHC25" s="180"/>
      <c r="JHD25" s="461"/>
      <c r="JHE25" s="462"/>
      <c r="JHF25" s="182"/>
      <c r="JHG25" s="7"/>
      <c r="JHH25" s="184" t="s">
        <v>234</v>
      </c>
      <c r="JHI25" s="180">
        <f t="shared" ref="JHI25" si="387">JHI23+1</f>
        <v>1</v>
      </c>
      <c r="JHJ25" s="460" t="s">
        <v>235</v>
      </c>
      <c r="JHK25" s="460"/>
      <c r="JHL25" s="460"/>
      <c r="JHM25" s="460"/>
      <c r="JHN25" s="460"/>
      <c r="JHO25" s="460"/>
      <c r="JHP25" s="177"/>
      <c r="JHQ25" s="177"/>
      <c r="JHR25" s="177"/>
      <c r="JHS25" s="180"/>
      <c r="JHT25" s="461"/>
      <c r="JHU25" s="462"/>
      <c r="JHV25" s="182"/>
      <c r="JHW25" s="7"/>
      <c r="JHX25" s="184" t="s">
        <v>234</v>
      </c>
      <c r="JHY25" s="180">
        <f t="shared" ref="JHY25" si="388">JHY23+1</f>
        <v>1</v>
      </c>
      <c r="JHZ25" s="460" t="s">
        <v>235</v>
      </c>
      <c r="JIA25" s="460"/>
      <c r="JIB25" s="460"/>
      <c r="JIC25" s="460"/>
      <c r="JID25" s="460"/>
      <c r="JIE25" s="460"/>
      <c r="JIF25" s="177"/>
      <c r="JIG25" s="177"/>
      <c r="JIH25" s="177"/>
      <c r="JII25" s="180"/>
      <c r="JIJ25" s="461"/>
      <c r="JIK25" s="462"/>
      <c r="JIL25" s="182"/>
      <c r="JIM25" s="7"/>
      <c r="JIN25" s="184" t="s">
        <v>234</v>
      </c>
      <c r="JIO25" s="180">
        <f t="shared" ref="JIO25" si="389">JIO23+1</f>
        <v>1</v>
      </c>
      <c r="JIP25" s="460" t="s">
        <v>235</v>
      </c>
      <c r="JIQ25" s="460"/>
      <c r="JIR25" s="460"/>
      <c r="JIS25" s="460"/>
      <c r="JIT25" s="460"/>
      <c r="JIU25" s="460"/>
      <c r="JIV25" s="177"/>
      <c r="JIW25" s="177"/>
      <c r="JIX25" s="177"/>
      <c r="JIY25" s="180"/>
      <c r="JIZ25" s="461"/>
      <c r="JJA25" s="462"/>
      <c r="JJB25" s="182"/>
      <c r="JJC25" s="7"/>
      <c r="JJD25" s="184" t="s">
        <v>234</v>
      </c>
      <c r="JJE25" s="180">
        <f t="shared" ref="JJE25" si="390">JJE23+1</f>
        <v>1</v>
      </c>
      <c r="JJF25" s="460" t="s">
        <v>235</v>
      </c>
      <c r="JJG25" s="460"/>
      <c r="JJH25" s="460"/>
      <c r="JJI25" s="460"/>
      <c r="JJJ25" s="460"/>
      <c r="JJK25" s="460"/>
      <c r="JJL25" s="177"/>
      <c r="JJM25" s="177"/>
      <c r="JJN25" s="177"/>
      <c r="JJO25" s="180"/>
      <c r="JJP25" s="461"/>
      <c r="JJQ25" s="462"/>
      <c r="JJR25" s="182"/>
      <c r="JJS25" s="7"/>
      <c r="JJT25" s="184" t="s">
        <v>234</v>
      </c>
      <c r="JJU25" s="180">
        <f t="shared" ref="JJU25" si="391">JJU23+1</f>
        <v>1</v>
      </c>
      <c r="JJV25" s="460" t="s">
        <v>235</v>
      </c>
      <c r="JJW25" s="460"/>
      <c r="JJX25" s="460"/>
      <c r="JJY25" s="460"/>
      <c r="JJZ25" s="460"/>
      <c r="JKA25" s="460"/>
      <c r="JKB25" s="177"/>
      <c r="JKC25" s="177"/>
      <c r="JKD25" s="177"/>
      <c r="JKE25" s="180"/>
      <c r="JKF25" s="461"/>
      <c r="JKG25" s="462"/>
      <c r="JKH25" s="182"/>
      <c r="JKI25" s="7"/>
      <c r="JKJ25" s="184" t="s">
        <v>234</v>
      </c>
      <c r="JKK25" s="180">
        <f t="shared" ref="JKK25" si="392">JKK23+1</f>
        <v>1</v>
      </c>
      <c r="JKL25" s="460" t="s">
        <v>235</v>
      </c>
      <c r="JKM25" s="460"/>
      <c r="JKN25" s="460"/>
      <c r="JKO25" s="460"/>
      <c r="JKP25" s="460"/>
      <c r="JKQ25" s="460"/>
      <c r="JKR25" s="177"/>
      <c r="JKS25" s="177"/>
      <c r="JKT25" s="177"/>
      <c r="JKU25" s="180"/>
      <c r="JKV25" s="461"/>
      <c r="JKW25" s="462"/>
      <c r="JKX25" s="182"/>
      <c r="JKY25" s="7"/>
      <c r="JKZ25" s="184" t="s">
        <v>234</v>
      </c>
      <c r="JLA25" s="180">
        <f t="shared" ref="JLA25" si="393">JLA23+1</f>
        <v>1</v>
      </c>
      <c r="JLB25" s="460" t="s">
        <v>235</v>
      </c>
      <c r="JLC25" s="460"/>
      <c r="JLD25" s="460"/>
      <c r="JLE25" s="460"/>
      <c r="JLF25" s="460"/>
      <c r="JLG25" s="460"/>
      <c r="JLH25" s="177"/>
      <c r="JLI25" s="177"/>
      <c r="JLJ25" s="177"/>
      <c r="JLK25" s="180"/>
      <c r="JLL25" s="461"/>
      <c r="JLM25" s="462"/>
      <c r="JLN25" s="182"/>
      <c r="JLO25" s="7"/>
      <c r="JLP25" s="184" t="s">
        <v>234</v>
      </c>
      <c r="JLQ25" s="180">
        <f t="shared" ref="JLQ25" si="394">JLQ23+1</f>
        <v>1</v>
      </c>
      <c r="JLR25" s="460" t="s">
        <v>235</v>
      </c>
      <c r="JLS25" s="460"/>
      <c r="JLT25" s="460"/>
      <c r="JLU25" s="460"/>
      <c r="JLV25" s="460"/>
      <c r="JLW25" s="460"/>
      <c r="JLX25" s="177"/>
      <c r="JLY25" s="177"/>
      <c r="JLZ25" s="177"/>
      <c r="JMA25" s="180"/>
      <c r="JMB25" s="461"/>
      <c r="JMC25" s="462"/>
      <c r="JMD25" s="182"/>
      <c r="JME25" s="7"/>
      <c r="JMF25" s="184" t="s">
        <v>234</v>
      </c>
      <c r="JMG25" s="180">
        <f t="shared" ref="JMG25" si="395">JMG23+1</f>
        <v>1</v>
      </c>
      <c r="JMH25" s="460" t="s">
        <v>235</v>
      </c>
      <c r="JMI25" s="460"/>
      <c r="JMJ25" s="460"/>
      <c r="JMK25" s="460"/>
      <c r="JML25" s="460"/>
      <c r="JMM25" s="460"/>
      <c r="JMN25" s="177"/>
      <c r="JMO25" s="177"/>
      <c r="JMP25" s="177"/>
      <c r="JMQ25" s="180"/>
      <c r="JMR25" s="461"/>
      <c r="JMS25" s="462"/>
      <c r="JMT25" s="182"/>
      <c r="JMU25" s="7"/>
      <c r="JMV25" s="184" t="s">
        <v>234</v>
      </c>
      <c r="JMW25" s="180">
        <f t="shared" ref="JMW25" si="396">JMW23+1</f>
        <v>1</v>
      </c>
      <c r="JMX25" s="460" t="s">
        <v>235</v>
      </c>
      <c r="JMY25" s="460"/>
      <c r="JMZ25" s="460"/>
      <c r="JNA25" s="460"/>
      <c r="JNB25" s="460"/>
      <c r="JNC25" s="460"/>
      <c r="JND25" s="177"/>
      <c r="JNE25" s="177"/>
      <c r="JNF25" s="177"/>
      <c r="JNG25" s="180"/>
      <c r="JNH25" s="461"/>
      <c r="JNI25" s="462"/>
      <c r="JNJ25" s="182"/>
      <c r="JNK25" s="7"/>
      <c r="JNL25" s="184" t="s">
        <v>234</v>
      </c>
      <c r="JNM25" s="180">
        <f t="shared" ref="JNM25" si="397">JNM23+1</f>
        <v>1</v>
      </c>
      <c r="JNN25" s="460" t="s">
        <v>235</v>
      </c>
      <c r="JNO25" s="460"/>
      <c r="JNP25" s="460"/>
      <c r="JNQ25" s="460"/>
      <c r="JNR25" s="460"/>
      <c r="JNS25" s="460"/>
      <c r="JNT25" s="177"/>
      <c r="JNU25" s="177"/>
      <c r="JNV25" s="177"/>
      <c r="JNW25" s="180"/>
      <c r="JNX25" s="461"/>
      <c r="JNY25" s="462"/>
      <c r="JNZ25" s="182"/>
      <c r="JOA25" s="7"/>
      <c r="JOB25" s="184" t="s">
        <v>234</v>
      </c>
      <c r="JOC25" s="180">
        <f t="shared" ref="JOC25" si="398">JOC23+1</f>
        <v>1</v>
      </c>
      <c r="JOD25" s="460" t="s">
        <v>235</v>
      </c>
      <c r="JOE25" s="460"/>
      <c r="JOF25" s="460"/>
      <c r="JOG25" s="460"/>
      <c r="JOH25" s="460"/>
      <c r="JOI25" s="460"/>
      <c r="JOJ25" s="177"/>
      <c r="JOK25" s="177"/>
      <c r="JOL25" s="177"/>
      <c r="JOM25" s="180"/>
      <c r="JON25" s="461"/>
      <c r="JOO25" s="462"/>
      <c r="JOP25" s="182"/>
      <c r="JOQ25" s="7"/>
      <c r="JOR25" s="184" t="s">
        <v>234</v>
      </c>
      <c r="JOS25" s="180">
        <f t="shared" ref="JOS25" si="399">JOS23+1</f>
        <v>1</v>
      </c>
      <c r="JOT25" s="460" t="s">
        <v>235</v>
      </c>
      <c r="JOU25" s="460"/>
      <c r="JOV25" s="460"/>
      <c r="JOW25" s="460"/>
      <c r="JOX25" s="460"/>
      <c r="JOY25" s="460"/>
      <c r="JOZ25" s="177"/>
      <c r="JPA25" s="177"/>
      <c r="JPB25" s="177"/>
      <c r="JPC25" s="180"/>
      <c r="JPD25" s="461"/>
      <c r="JPE25" s="462"/>
      <c r="JPF25" s="182"/>
      <c r="JPG25" s="7"/>
      <c r="JPH25" s="184" t="s">
        <v>234</v>
      </c>
      <c r="JPI25" s="180">
        <f t="shared" ref="JPI25" si="400">JPI23+1</f>
        <v>1</v>
      </c>
      <c r="JPJ25" s="460" t="s">
        <v>235</v>
      </c>
      <c r="JPK25" s="460"/>
      <c r="JPL25" s="460"/>
      <c r="JPM25" s="460"/>
      <c r="JPN25" s="460"/>
      <c r="JPO25" s="460"/>
      <c r="JPP25" s="177"/>
      <c r="JPQ25" s="177"/>
      <c r="JPR25" s="177"/>
      <c r="JPS25" s="180"/>
      <c r="JPT25" s="461"/>
      <c r="JPU25" s="462"/>
      <c r="JPV25" s="182"/>
      <c r="JPW25" s="7"/>
      <c r="JPX25" s="184" t="s">
        <v>234</v>
      </c>
      <c r="JPY25" s="180">
        <f t="shared" ref="JPY25" si="401">JPY23+1</f>
        <v>1</v>
      </c>
      <c r="JPZ25" s="460" t="s">
        <v>235</v>
      </c>
      <c r="JQA25" s="460"/>
      <c r="JQB25" s="460"/>
      <c r="JQC25" s="460"/>
      <c r="JQD25" s="460"/>
      <c r="JQE25" s="460"/>
      <c r="JQF25" s="177"/>
      <c r="JQG25" s="177"/>
      <c r="JQH25" s="177"/>
      <c r="JQI25" s="180"/>
      <c r="JQJ25" s="461"/>
      <c r="JQK25" s="462"/>
      <c r="JQL25" s="182"/>
      <c r="JQM25" s="7"/>
      <c r="JQN25" s="184" t="s">
        <v>234</v>
      </c>
      <c r="JQO25" s="180">
        <f t="shared" ref="JQO25" si="402">JQO23+1</f>
        <v>1</v>
      </c>
      <c r="JQP25" s="460" t="s">
        <v>235</v>
      </c>
      <c r="JQQ25" s="460"/>
      <c r="JQR25" s="460"/>
      <c r="JQS25" s="460"/>
      <c r="JQT25" s="460"/>
      <c r="JQU25" s="460"/>
      <c r="JQV25" s="177"/>
      <c r="JQW25" s="177"/>
      <c r="JQX25" s="177"/>
      <c r="JQY25" s="180"/>
      <c r="JQZ25" s="461"/>
      <c r="JRA25" s="462"/>
      <c r="JRB25" s="182"/>
      <c r="JRC25" s="7"/>
      <c r="JRD25" s="184" t="s">
        <v>234</v>
      </c>
      <c r="JRE25" s="180">
        <f t="shared" ref="JRE25" si="403">JRE23+1</f>
        <v>1</v>
      </c>
      <c r="JRF25" s="460" t="s">
        <v>235</v>
      </c>
      <c r="JRG25" s="460"/>
      <c r="JRH25" s="460"/>
      <c r="JRI25" s="460"/>
      <c r="JRJ25" s="460"/>
      <c r="JRK25" s="460"/>
      <c r="JRL25" s="177"/>
      <c r="JRM25" s="177"/>
      <c r="JRN25" s="177"/>
      <c r="JRO25" s="180"/>
      <c r="JRP25" s="461"/>
      <c r="JRQ25" s="462"/>
      <c r="JRR25" s="182"/>
      <c r="JRS25" s="7"/>
      <c r="JRT25" s="184" t="s">
        <v>234</v>
      </c>
      <c r="JRU25" s="180">
        <f t="shared" ref="JRU25" si="404">JRU23+1</f>
        <v>1</v>
      </c>
      <c r="JRV25" s="460" t="s">
        <v>235</v>
      </c>
      <c r="JRW25" s="460"/>
      <c r="JRX25" s="460"/>
      <c r="JRY25" s="460"/>
      <c r="JRZ25" s="460"/>
      <c r="JSA25" s="460"/>
      <c r="JSB25" s="177"/>
      <c r="JSC25" s="177"/>
      <c r="JSD25" s="177"/>
      <c r="JSE25" s="180"/>
      <c r="JSF25" s="461"/>
      <c r="JSG25" s="462"/>
      <c r="JSH25" s="182"/>
      <c r="JSI25" s="7"/>
      <c r="JSJ25" s="184" t="s">
        <v>234</v>
      </c>
      <c r="JSK25" s="180">
        <f t="shared" ref="JSK25" si="405">JSK23+1</f>
        <v>1</v>
      </c>
      <c r="JSL25" s="460" t="s">
        <v>235</v>
      </c>
      <c r="JSM25" s="460"/>
      <c r="JSN25" s="460"/>
      <c r="JSO25" s="460"/>
      <c r="JSP25" s="460"/>
      <c r="JSQ25" s="460"/>
      <c r="JSR25" s="177"/>
      <c r="JSS25" s="177"/>
      <c r="JST25" s="177"/>
      <c r="JSU25" s="180"/>
      <c r="JSV25" s="461"/>
      <c r="JSW25" s="462"/>
      <c r="JSX25" s="182"/>
      <c r="JSY25" s="7"/>
      <c r="JSZ25" s="184" t="s">
        <v>234</v>
      </c>
      <c r="JTA25" s="180">
        <f t="shared" ref="JTA25" si="406">JTA23+1</f>
        <v>1</v>
      </c>
      <c r="JTB25" s="460" t="s">
        <v>235</v>
      </c>
      <c r="JTC25" s="460"/>
      <c r="JTD25" s="460"/>
      <c r="JTE25" s="460"/>
      <c r="JTF25" s="460"/>
      <c r="JTG25" s="460"/>
      <c r="JTH25" s="177"/>
      <c r="JTI25" s="177"/>
      <c r="JTJ25" s="177"/>
      <c r="JTK25" s="180"/>
      <c r="JTL25" s="461"/>
      <c r="JTM25" s="462"/>
      <c r="JTN25" s="182"/>
      <c r="JTO25" s="7"/>
      <c r="JTP25" s="184" t="s">
        <v>234</v>
      </c>
      <c r="JTQ25" s="180">
        <f t="shared" ref="JTQ25" si="407">JTQ23+1</f>
        <v>1</v>
      </c>
      <c r="JTR25" s="460" t="s">
        <v>235</v>
      </c>
      <c r="JTS25" s="460"/>
      <c r="JTT25" s="460"/>
      <c r="JTU25" s="460"/>
      <c r="JTV25" s="460"/>
      <c r="JTW25" s="460"/>
      <c r="JTX25" s="177"/>
      <c r="JTY25" s="177"/>
      <c r="JTZ25" s="177"/>
      <c r="JUA25" s="180"/>
      <c r="JUB25" s="461"/>
      <c r="JUC25" s="462"/>
      <c r="JUD25" s="182"/>
      <c r="JUE25" s="7"/>
      <c r="JUF25" s="184" t="s">
        <v>234</v>
      </c>
      <c r="JUG25" s="180">
        <f t="shared" ref="JUG25" si="408">JUG23+1</f>
        <v>1</v>
      </c>
      <c r="JUH25" s="460" t="s">
        <v>235</v>
      </c>
      <c r="JUI25" s="460"/>
      <c r="JUJ25" s="460"/>
      <c r="JUK25" s="460"/>
      <c r="JUL25" s="460"/>
      <c r="JUM25" s="460"/>
      <c r="JUN25" s="177"/>
      <c r="JUO25" s="177"/>
      <c r="JUP25" s="177"/>
      <c r="JUQ25" s="180"/>
      <c r="JUR25" s="461"/>
      <c r="JUS25" s="462"/>
      <c r="JUT25" s="182"/>
      <c r="JUU25" s="7"/>
      <c r="JUV25" s="184" t="s">
        <v>234</v>
      </c>
      <c r="JUW25" s="180">
        <f t="shared" ref="JUW25" si="409">JUW23+1</f>
        <v>1</v>
      </c>
      <c r="JUX25" s="460" t="s">
        <v>235</v>
      </c>
      <c r="JUY25" s="460"/>
      <c r="JUZ25" s="460"/>
      <c r="JVA25" s="460"/>
      <c r="JVB25" s="460"/>
      <c r="JVC25" s="460"/>
      <c r="JVD25" s="177"/>
      <c r="JVE25" s="177"/>
      <c r="JVF25" s="177"/>
      <c r="JVG25" s="180"/>
      <c r="JVH25" s="461"/>
      <c r="JVI25" s="462"/>
      <c r="JVJ25" s="182"/>
      <c r="JVK25" s="7"/>
      <c r="JVL25" s="184" t="s">
        <v>234</v>
      </c>
      <c r="JVM25" s="180">
        <f t="shared" ref="JVM25" si="410">JVM23+1</f>
        <v>1</v>
      </c>
      <c r="JVN25" s="460" t="s">
        <v>235</v>
      </c>
      <c r="JVO25" s="460"/>
      <c r="JVP25" s="460"/>
      <c r="JVQ25" s="460"/>
      <c r="JVR25" s="460"/>
      <c r="JVS25" s="460"/>
      <c r="JVT25" s="177"/>
      <c r="JVU25" s="177"/>
      <c r="JVV25" s="177"/>
      <c r="JVW25" s="180"/>
      <c r="JVX25" s="461"/>
      <c r="JVY25" s="462"/>
      <c r="JVZ25" s="182"/>
      <c r="JWA25" s="7"/>
      <c r="JWB25" s="184" t="s">
        <v>234</v>
      </c>
      <c r="JWC25" s="180">
        <f t="shared" ref="JWC25" si="411">JWC23+1</f>
        <v>1</v>
      </c>
      <c r="JWD25" s="460" t="s">
        <v>235</v>
      </c>
      <c r="JWE25" s="460"/>
      <c r="JWF25" s="460"/>
      <c r="JWG25" s="460"/>
      <c r="JWH25" s="460"/>
      <c r="JWI25" s="460"/>
      <c r="JWJ25" s="177"/>
      <c r="JWK25" s="177"/>
      <c r="JWL25" s="177"/>
      <c r="JWM25" s="180"/>
      <c r="JWN25" s="461"/>
      <c r="JWO25" s="462"/>
      <c r="JWP25" s="182"/>
      <c r="JWQ25" s="7"/>
      <c r="JWR25" s="184" t="s">
        <v>234</v>
      </c>
      <c r="JWS25" s="180">
        <f t="shared" ref="JWS25" si="412">JWS23+1</f>
        <v>1</v>
      </c>
      <c r="JWT25" s="460" t="s">
        <v>235</v>
      </c>
      <c r="JWU25" s="460"/>
      <c r="JWV25" s="460"/>
      <c r="JWW25" s="460"/>
      <c r="JWX25" s="460"/>
      <c r="JWY25" s="460"/>
      <c r="JWZ25" s="177"/>
      <c r="JXA25" s="177"/>
      <c r="JXB25" s="177"/>
      <c r="JXC25" s="180"/>
      <c r="JXD25" s="461"/>
      <c r="JXE25" s="462"/>
      <c r="JXF25" s="182"/>
      <c r="JXG25" s="7"/>
      <c r="JXH25" s="184" t="s">
        <v>234</v>
      </c>
      <c r="JXI25" s="180">
        <f t="shared" ref="JXI25" si="413">JXI23+1</f>
        <v>1</v>
      </c>
      <c r="JXJ25" s="460" t="s">
        <v>235</v>
      </c>
      <c r="JXK25" s="460"/>
      <c r="JXL25" s="460"/>
      <c r="JXM25" s="460"/>
      <c r="JXN25" s="460"/>
      <c r="JXO25" s="460"/>
      <c r="JXP25" s="177"/>
      <c r="JXQ25" s="177"/>
      <c r="JXR25" s="177"/>
      <c r="JXS25" s="180"/>
      <c r="JXT25" s="461"/>
      <c r="JXU25" s="462"/>
      <c r="JXV25" s="182"/>
      <c r="JXW25" s="7"/>
      <c r="JXX25" s="184" t="s">
        <v>234</v>
      </c>
      <c r="JXY25" s="180">
        <f t="shared" ref="JXY25" si="414">JXY23+1</f>
        <v>1</v>
      </c>
      <c r="JXZ25" s="460" t="s">
        <v>235</v>
      </c>
      <c r="JYA25" s="460"/>
      <c r="JYB25" s="460"/>
      <c r="JYC25" s="460"/>
      <c r="JYD25" s="460"/>
      <c r="JYE25" s="460"/>
      <c r="JYF25" s="177"/>
      <c r="JYG25" s="177"/>
      <c r="JYH25" s="177"/>
      <c r="JYI25" s="180"/>
      <c r="JYJ25" s="461"/>
      <c r="JYK25" s="462"/>
      <c r="JYL25" s="182"/>
      <c r="JYM25" s="7"/>
      <c r="JYN25" s="184" t="s">
        <v>234</v>
      </c>
      <c r="JYO25" s="180">
        <f t="shared" ref="JYO25" si="415">JYO23+1</f>
        <v>1</v>
      </c>
      <c r="JYP25" s="460" t="s">
        <v>235</v>
      </c>
      <c r="JYQ25" s="460"/>
      <c r="JYR25" s="460"/>
      <c r="JYS25" s="460"/>
      <c r="JYT25" s="460"/>
      <c r="JYU25" s="460"/>
      <c r="JYV25" s="177"/>
      <c r="JYW25" s="177"/>
      <c r="JYX25" s="177"/>
      <c r="JYY25" s="180"/>
      <c r="JYZ25" s="461"/>
      <c r="JZA25" s="462"/>
      <c r="JZB25" s="182"/>
      <c r="JZC25" s="7"/>
      <c r="JZD25" s="184" t="s">
        <v>234</v>
      </c>
      <c r="JZE25" s="180">
        <f t="shared" ref="JZE25" si="416">JZE23+1</f>
        <v>1</v>
      </c>
      <c r="JZF25" s="460" t="s">
        <v>235</v>
      </c>
      <c r="JZG25" s="460"/>
      <c r="JZH25" s="460"/>
      <c r="JZI25" s="460"/>
      <c r="JZJ25" s="460"/>
      <c r="JZK25" s="460"/>
      <c r="JZL25" s="177"/>
      <c r="JZM25" s="177"/>
      <c r="JZN25" s="177"/>
      <c r="JZO25" s="180"/>
      <c r="JZP25" s="461"/>
      <c r="JZQ25" s="462"/>
      <c r="JZR25" s="182"/>
      <c r="JZS25" s="7"/>
      <c r="JZT25" s="184" t="s">
        <v>234</v>
      </c>
      <c r="JZU25" s="180">
        <f t="shared" ref="JZU25" si="417">JZU23+1</f>
        <v>1</v>
      </c>
      <c r="JZV25" s="460" t="s">
        <v>235</v>
      </c>
      <c r="JZW25" s="460"/>
      <c r="JZX25" s="460"/>
      <c r="JZY25" s="460"/>
      <c r="JZZ25" s="460"/>
      <c r="KAA25" s="460"/>
      <c r="KAB25" s="177"/>
      <c r="KAC25" s="177"/>
      <c r="KAD25" s="177"/>
      <c r="KAE25" s="180"/>
      <c r="KAF25" s="461"/>
      <c r="KAG25" s="462"/>
      <c r="KAH25" s="182"/>
      <c r="KAI25" s="7"/>
      <c r="KAJ25" s="184" t="s">
        <v>234</v>
      </c>
      <c r="KAK25" s="180">
        <f t="shared" ref="KAK25" si="418">KAK23+1</f>
        <v>1</v>
      </c>
      <c r="KAL25" s="460" t="s">
        <v>235</v>
      </c>
      <c r="KAM25" s="460"/>
      <c r="KAN25" s="460"/>
      <c r="KAO25" s="460"/>
      <c r="KAP25" s="460"/>
      <c r="KAQ25" s="460"/>
      <c r="KAR25" s="177"/>
      <c r="KAS25" s="177"/>
      <c r="KAT25" s="177"/>
      <c r="KAU25" s="180"/>
      <c r="KAV25" s="461"/>
      <c r="KAW25" s="462"/>
      <c r="KAX25" s="182"/>
      <c r="KAY25" s="7"/>
      <c r="KAZ25" s="184" t="s">
        <v>234</v>
      </c>
      <c r="KBA25" s="180">
        <f t="shared" ref="KBA25" si="419">KBA23+1</f>
        <v>1</v>
      </c>
      <c r="KBB25" s="460" t="s">
        <v>235</v>
      </c>
      <c r="KBC25" s="460"/>
      <c r="KBD25" s="460"/>
      <c r="KBE25" s="460"/>
      <c r="KBF25" s="460"/>
      <c r="KBG25" s="460"/>
      <c r="KBH25" s="177"/>
      <c r="KBI25" s="177"/>
      <c r="KBJ25" s="177"/>
      <c r="KBK25" s="180"/>
      <c r="KBL25" s="461"/>
      <c r="KBM25" s="462"/>
      <c r="KBN25" s="182"/>
      <c r="KBO25" s="7"/>
      <c r="KBP25" s="184" t="s">
        <v>234</v>
      </c>
      <c r="KBQ25" s="180">
        <f t="shared" ref="KBQ25" si="420">KBQ23+1</f>
        <v>1</v>
      </c>
      <c r="KBR25" s="460" t="s">
        <v>235</v>
      </c>
      <c r="KBS25" s="460"/>
      <c r="KBT25" s="460"/>
      <c r="KBU25" s="460"/>
      <c r="KBV25" s="460"/>
      <c r="KBW25" s="460"/>
      <c r="KBX25" s="177"/>
      <c r="KBY25" s="177"/>
      <c r="KBZ25" s="177"/>
      <c r="KCA25" s="180"/>
      <c r="KCB25" s="461"/>
      <c r="KCC25" s="462"/>
      <c r="KCD25" s="182"/>
      <c r="KCE25" s="7"/>
      <c r="KCF25" s="184" t="s">
        <v>234</v>
      </c>
      <c r="KCG25" s="180">
        <f t="shared" ref="KCG25" si="421">KCG23+1</f>
        <v>1</v>
      </c>
      <c r="KCH25" s="460" t="s">
        <v>235</v>
      </c>
      <c r="KCI25" s="460"/>
      <c r="KCJ25" s="460"/>
      <c r="KCK25" s="460"/>
      <c r="KCL25" s="460"/>
      <c r="KCM25" s="460"/>
      <c r="KCN25" s="177"/>
      <c r="KCO25" s="177"/>
      <c r="KCP25" s="177"/>
      <c r="KCQ25" s="180"/>
      <c r="KCR25" s="461"/>
      <c r="KCS25" s="462"/>
      <c r="KCT25" s="182"/>
      <c r="KCU25" s="7"/>
      <c r="KCV25" s="184" t="s">
        <v>234</v>
      </c>
      <c r="KCW25" s="180">
        <f t="shared" ref="KCW25" si="422">KCW23+1</f>
        <v>1</v>
      </c>
      <c r="KCX25" s="460" t="s">
        <v>235</v>
      </c>
      <c r="KCY25" s="460"/>
      <c r="KCZ25" s="460"/>
      <c r="KDA25" s="460"/>
      <c r="KDB25" s="460"/>
      <c r="KDC25" s="460"/>
      <c r="KDD25" s="177"/>
      <c r="KDE25" s="177"/>
      <c r="KDF25" s="177"/>
      <c r="KDG25" s="180"/>
      <c r="KDH25" s="461"/>
      <c r="KDI25" s="462"/>
      <c r="KDJ25" s="182"/>
      <c r="KDK25" s="7"/>
      <c r="KDL25" s="184" t="s">
        <v>234</v>
      </c>
      <c r="KDM25" s="180">
        <f t="shared" ref="KDM25" si="423">KDM23+1</f>
        <v>1</v>
      </c>
      <c r="KDN25" s="460" t="s">
        <v>235</v>
      </c>
      <c r="KDO25" s="460"/>
      <c r="KDP25" s="460"/>
      <c r="KDQ25" s="460"/>
      <c r="KDR25" s="460"/>
      <c r="KDS25" s="460"/>
      <c r="KDT25" s="177"/>
      <c r="KDU25" s="177"/>
      <c r="KDV25" s="177"/>
      <c r="KDW25" s="180"/>
      <c r="KDX25" s="461"/>
      <c r="KDY25" s="462"/>
      <c r="KDZ25" s="182"/>
      <c r="KEA25" s="7"/>
      <c r="KEB25" s="184" t="s">
        <v>234</v>
      </c>
      <c r="KEC25" s="180">
        <f t="shared" ref="KEC25" si="424">KEC23+1</f>
        <v>1</v>
      </c>
      <c r="KED25" s="460" t="s">
        <v>235</v>
      </c>
      <c r="KEE25" s="460"/>
      <c r="KEF25" s="460"/>
      <c r="KEG25" s="460"/>
      <c r="KEH25" s="460"/>
      <c r="KEI25" s="460"/>
      <c r="KEJ25" s="177"/>
      <c r="KEK25" s="177"/>
      <c r="KEL25" s="177"/>
      <c r="KEM25" s="180"/>
      <c r="KEN25" s="461"/>
      <c r="KEO25" s="462"/>
      <c r="KEP25" s="182"/>
      <c r="KEQ25" s="7"/>
      <c r="KER25" s="184" t="s">
        <v>234</v>
      </c>
      <c r="KES25" s="180">
        <f t="shared" ref="KES25" si="425">KES23+1</f>
        <v>1</v>
      </c>
      <c r="KET25" s="460" t="s">
        <v>235</v>
      </c>
      <c r="KEU25" s="460"/>
      <c r="KEV25" s="460"/>
      <c r="KEW25" s="460"/>
      <c r="KEX25" s="460"/>
      <c r="KEY25" s="460"/>
      <c r="KEZ25" s="177"/>
      <c r="KFA25" s="177"/>
      <c r="KFB25" s="177"/>
      <c r="KFC25" s="180"/>
      <c r="KFD25" s="461"/>
      <c r="KFE25" s="462"/>
      <c r="KFF25" s="182"/>
      <c r="KFG25" s="7"/>
      <c r="KFH25" s="184" t="s">
        <v>234</v>
      </c>
      <c r="KFI25" s="180">
        <f t="shared" ref="KFI25" si="426">KFI23+1</f>
        <v>1</v>
      </c>
      <c r="KFJ25" s="460" t="s">
        <v>235</v>
      </c>
      <c r="KFK25" s="460"/>
      <c r="KFL25" s="460"/>
      <c r="KFM25" s="460"/>
      <c r="KFN25" s="460"/>
      <c r="KFO25" s="460"/>
      <c r="KFP25" s="177"/>
      <c r="KFQ25" s="177"/>
      <c r="KFR25" s="177"/>
      <c r="KFS25" s="180"/>
      <c r="KFT25" s="461"/>
      <c r="KFU25" s="462"/>
      <c r="KFV25" s="182"/>
      <c r="KFW25" s="7"/>
      <c r="KFX25" s="184" t="s">
        <v>234</v>
      </c>
      <c r="KFY25" s="180">
        <f t="shared" ref="KFY25" si="427">KFY23+1</f>
        <v>1</v>
      </c>
      <c r="KFZ25" s="460" t="s">
        <v>235</v>
      </c>
      <c r="KGA25" s="460"/>
      <c r="KGB25" s="460"/>
      <c r="KGC25" s="460"/>
      <c r="KGD25" s="460"/>
      <c r="KGE25" s="460"/>
      <c r="KGF25" s="177"/>
      <c r="KGG25" s="177"/>
      <c r="KGH25" s="177"/>
      <c r="KGI25" s="180"/>
      <c r="KGJ25" s="461"/>
      <c r="KGK25" s="462"/>
      <c r="KGL25" s="182"/>
      <c r="KGM25" s="7"/>
      <c r="KGN25" s="184" t="s">
        <v>234</v>
      </c>
      <c r="KGO25" s="180">
        <f t="shared" ref="KGO25" si="428">KGO23+1</f>
        <v>1</v>
      </c>
      <c r="KGP25" s="460" t="s">
        <v>235</v>
      </c>
      <c r="KGQ25" s="460"/>
      <c r="KGR25" s="460"/>
      <c r="KGS25" s="460"/>
      <c r="KGT25" s="460"/>
      <c r="KGU25" s="460"/>
      <c r="KGV25" s="177"/>
      <c r="KGW25" s="177"/>
      <c r="KGX25" s="177"/>
      <c r="KGY25" s="180"/>
      <c r="KGZ25" s="461"/>
      <c r="KHA25" s="462"/>
      <c r="KHB25" s="182"/>
      <c r="KHC25" s="7"/>
      <c r="KHD25" s="184" t="s">
        <v>234</v>
      </c>
      <c r="KHE25" s="180">
        <f t="shared" ref="KHE25" si="429">KHE23+1</f>
        <v>1</v>
      </c>
      <c r="KHF25" s="460" t="s">
        <v>235</v>
      </c>
      <c r="KHG25" s="460"/>
      <c r="KHH25" s="460"/>
      <c r="KHI25" s="460"/>
      <c r="KHJ25" s="460"/>
      <c r="KHK25" s="460"/>
      <c r="KHL25" s="177"/>
      <c r="KHM25" s="177"/>
      <c r="KHN25" s="177"/>
      <c r="KHO25" s="180"/>
      <c r="KHP25" s="461"/>
      <c r="KHQ25" s="462"/>
      <c r="KHR25" s="182"/>
      <c r="KHS25" s="7"/>
      <c r="KHT25" s="184" t="s">
        <v>234</v>
      </c>
      <c r="KHU25" s="180">
        <f t="shared" ref="KHU25" si="430">KHU23+1</f>
        <v>1</v>
      </c>
      <c r="KHV25" s="460" t="s">
        <v>235</v>
      </c>
      <c r="KHW25" s="460"/>
      <c r="KHX25" s="460"/>
      <c r="KHY25" s="460"/>
      <c r="KHZ25" s="460"/>
      <c r="KIA25" s="460"/>
      <c r="KIB25" s="177"/>
      <c r="KIC25" s="177"/>
      <c r="KID25" s="177"/>
      <c r="KIE25" s="180"/>
      <c r="KIF25" s="461"/>
      <c r="KIG25" s="462"/>
      <c r="KIH25" s="182"/>
      <c r="KII25" s="7"/>
      <c r="KIJ25" s="184" t="s">
        <v>234</v>
      </c>
      <c r="KIK25" s="180">
        <f t="shared" ref="KIK25" si="431">KIK23+1</f>
        <v>1</v>
      </c>
      <c r="KIL25" s="460" t="s">
        <v>235</v>
      </c>
      <c r="KIM25" s="460"/>
      <c r="KIN25" s="460"/>
      <c r="KIO25" s="460"/>
      <c r="KIP25" s="460"/>
      <c r="KIQ25" s="460"/>
      <c r="KIR25" s="177"/>
      <c r="KIS25" s="177"/>
      <c r="KIT25" s="177"/>
      <c r="KIU25" s="180"/>
      <c r="KIV25" s="461"/>
      <c r="KIW25" s="462"/>
      <c r="KIX25" s="182"/>
      <c r="KIY25" s="7"/>
      <c r="KIZ25" s="184" t="s">
        <v>234</v>
      </c>
      <c r="KJA25" s="180">
        <f t="shared" ref="KJA25" si="432">KJA23+1</f>
        <v>1</v>
      </c>
      <c r="KJB25" s="460" t="s">
        <v>235</v>
      </c>
      <c r="KJC25" s="460"/>
      <c r="KJD25" s="460"/>
      <c r="KJE25" s="460"/>
      <c r="KJF25" s="460"/>
      <c r="KJG25" s="460"/>
      <c r="KJH25" s="177"/>
      <c r="KJI25" s="177"/>
      <c r="KJJ25" s="177"/>
      <c r="KJK25" s="180"/>
      <c r="KJL25" s="461"/>
      <c r="KJM25" s="462"/>
      <c r="KJN25" s="182"/>
      <c r="KJO25" s="7"/>
      <c r="KJP25" s="184" t="s">
        <v>234</v>
      </c>
      <c r="KJQ25" s="180">
        <f t="shared" ref="KJQ25" si="433">KJQ23+1</f>
        <v>1</v>
      </c>
      <c r="KJR25" s="460" t="s">
        <v>235</v>
      </c>
      <c r="KJS25" s="460"/>
      <c r="KJT25" s="460"/>
      <c r="KJU25" s="460"/>
      <c r="KJV25" s="460"/>
      <c r="KJW25" s="460"/>
      <c r="KJX25" s="177"/>
      <c r="KJY25" s="177"/>
      <c r="KJZ25" s="177"/>
      <c r="KKA25" s="180"/>
      <c r="KKB25" s="461"/>
      <c r="KKC25" s="462"/>
      <c r="KKD25" s="182"/>
      <c r="KKE25" s="7"/>
      <c r="KKF25" s="184" t="s">
        <v>234</v>
      </c>
      <c r="KKG25" s="180">
        <f t="shared" ref="KKG25" si="434">KKG23+1</f>
        <v>1</v>
      </c>
      <c r="KKH25" s="460" t="s">
        <v>235</v>
      </c>
      <c r="KKI25" s="460"/>
      <c r="KKJ25" s="460"/>
      <c r="KKK25" s="460"/>
      <c r="KKL25" s="460"/>
      <c r="KKM25" s="460"/>
      <c r="KKN25" s="177"/>
      <c r="KKO25" s="177"/>
      <c r="KKP25" s="177"/>
      <c r="KKQ25" s="180"/>
      <c r="KKR25" s="461"/>
      <c r="KKS25" s="462"/>
      <c r="KKT25" s="182"/>
      <c r="KKU25" s="7"/>
      <c r="KKV25" s="184" t="s">
        <v>234</v>
      </c>
      <c r="KKW25" s="180">
        <f t="shared" ref="KKW25" si="435">KKW23+1</f>
        <v>1</v>
      </c>
      <c r="KKX25" s="460" t="s">
        <v>235</v>
      </c>
      <c r="KKY25" s="460"/>
      <c r="KKZ25" s="460"/>
      <c r="KLA25" s="460"/>
      <c r="KLB25" s="460"/>
      <c r="KLC25" s="460"/>
      <c r="KLD25" s="177"/>
      <c r="KLE25" s="177"/>
      <c r="KLF25" s="177"/>
      <c r="KLG25" s="180"/>
      <c r="KLH25" s="461"/>
      <c r="KLI25" s="462"/>
      <c r="KLJ25" s="182"/>
      <c r="KLK25" s="7"/>
      <c r="KLL25" s="184" t="s">
        <v>234</v>
      </c>
      <c r="KLM25" s="180">
        <f t="shared" ref="KLM25" si="436">KLM23+1</f>
        <v>1</v>
      </c>
      <c r="KLN25" s="460" t="s">
        <v>235</v>
      </c>
      <c r="KLO25" s="460"/>
      <c r="KLP25" s="460"/>
      <c r="KLQ25" s="460"/>
      <c r="KLR25" s="460"/>
      <c r="KLS25" s="460"/>
      <c r="KLT25" s="177"/>
      <c r="KLU25" s="177"/>
      <c r="KLV25" s="177"/>
      <c r="KLW25" s="180"/>
      <c r="KLX25" s="461"/>
      <c r="KLY25" s="462"/>
      <c r="KLZ25" s="182"/>
      <c r="KMA25" s="7"/>
      <c r="KMB25" s="184" t="s">
        <v>234</v>
      </c>
      <c r="KMC25" s="180">
        <f t="shared" ref="KMC25" si="437">KMC23+1</f>
        <v>1</v>
      </c>
      <c r="KMD25" s="460" t="s">
        <v>235</v>
      </c>
      <c r="KME25" s="460"/>
      <c r="KMF25" s="460"/>
      <c r="KMG25" s="460"/>
      <c r="KMH25" s="460"/>
      <c r="KMI25" s="460"/>
      <c r="KMJ25" s="177"/>
      <c r="KMK25" s="177"/>
      <c r="KML25" s="177"/>
      <c r="KMM25" s="180"/>
      <c r="KMN25" s="461"/>
      <c r="KMO25" s="462"/>
      <c r="KMP25" s="182"/>
      <c r="KMQ25" s="7"/>
      <c r="KMR25" s="184" t="s">
        <v>234</v>
      </c>
      <c r="KMS25" s="180">
        <f t="shared" ref="KMS25" si="438">KMS23+1</f>
        <v>1</v>
      </c>
      <c r="KMT25" s="460" t="s">
        <v>235</v>
      </c>
      <c r="KMU25" s="460"/>
      <c r="KMV25" s="460"/>
      <c r="KMW25" s="460"/>
      <c r="KMX25" s="460"/>
      <c r="KMY25" s="460"/>
      <c r="KMZ25" s="177"/>
      <c r="KNA25" s="177"/>
      <c r="KNB25" s="177"/>
      <c r="KNC25" s="180"/>
      <c r="KND25" s="461"/>
      <c r="KNE25" s="462"/>
      <c r="KNF25" s="182"/>
      <c r="KNG25" s="7"/>
      <c r="KNH25" s="184" t="s">
        <v>234</v>
      </c>
      <c r="KNI25" s="180">
        <f t="shared" ref="KNI25" si="439">KNI23+1</f>
        <v>1</v>
      </c>
      <c r="KNJ25" s="460" t="s">
        <v>235</v>
      </c>
      <c r="KNK25" s="460"/>
      <c r="KNL25" s="460"/>
      <c r="KNM25" s="460"/>
      <c r="KNN25" s="460"/>
      <c r="KNO25" s="460"/>
      <c r="KNP25" s="177"/>
      <c r="KNQ25" s="177"/>
      <c r="KNR25" s="177"/>
      <c r="KNS25" s="180"/>
      <c r="KNT25" s="461"/>
      <c r="KNU25" s="462"/>
      <c r="KNV25" s="182"/>
      <c r="KNW25" s="7"/>
      <c r="KNX25" s="184" t="s">
        <v>234</v>
      </c>
      <c r="KNY25" s="180">
        <f t="shared" ref="KNY25" si="440">KNY23+1</f>
        <v>1</v>
      </c>
      <c r="KNZ25" s="460" t="s">
        <v>235</v>
      </c>
      <c r="KOA25" s="460"/>
      <c r="KOB25" s="460"/>
      <c r="KOC25" s="460"/>
      <c r="KOD25" s="460"/>
      <c r="KOE25" s="460"/>
      <c r="KOF25" s="177"/>
      <c r="KOG25" s="177"/>
      <c r="KOH25" s="177"/>
      <c r="KOI25" s="180"/>
      <c r="KOJ25" s="461"/>
      <c r="KOK25" s="462"/>
      <c r="KOL25" s="182"/>
      <c r="KOM25" s="7"/>
      <c r="KON25" s="184" t="s">
        <v>234</v>
      </c>
      <c r="KOO25" s="180">
        <f t="shared" ref="KOO25" si="441">KOO23+1</f>
        <v>1</v>
      </c>
      <c r="KOP25" s="460" t="s">
        <v>235</v>
      </c>
      <c r="KOQ25" s="460"/>
      <c r="KOR25" s="460"/>
      <c r="KOS25" s="460"/>
      <c r="KOT25" s="460"/>
      <c r="KOU25" s="460"/>
      <c r="KOV25" s="177"/>
      <c r="KOW25" s="177"/>
      <c r="KOX25" s="177"/>
      <c r="KOY25" s="180"/>
      <c r="KOZ25" s="461"/>
      <c r="KPA25" s="462"/>
      <c r="KPB25" s="182"/>
      <c r="KPC25" s="7"/>
      <c r="KPD25" s="184" t="s">
        <v>234</v>
      </c>
      <c r="KPE25" s="180">
        <f t="shared" ref="KPE25" si="442">KPE23+1</f>
        <v>1</v>
      </c>
      <c r="KPF25" s="460" t="s">
        <v>235</v>
      </c>
      <c r="KPG25" s="460"/>
      <c r="KPH25" s="460"/>
      <c r="KPI25" s="460"/>
      <c r="KPJ25" s="460"/>
      <c r="KPK25" s="460"/>
      <c r="KPL25" s="177"/>
      <c r="KPM25" s="177"/>
      <c r="KPN25" s="177"/>
      <c r="KPO25" s="180"/>
      <c r="KPP25" s="461"/>
      <c r="KPQ25" s="462"/>
      <c r="KPR25" s="182"/>
      <c r="KPS25" s="7"/>
      <c r="KPT25" s="184" t="s">
        <v>234</v>
      </c>
      <c r="KPU25" s="180">
        <f t="shared" ref="KPU25" si="443">KPU23+1</f>
        <v>1</v>
      </c>
      <c r="KPV25" s="460" t="s">
        <v>235</v>
      </c>
      <c r="KPW25" s="460"/>
      <c r="KPX25" s="460"/>
      <c r="KPY25" s="460"/>
      <c r="KPZ25" s="460"/>
      <c r="KQA25" s="460"/>
      <c r="KQB25" s="177"/>
      <c r="KQC25" s="177"/>
      <c r="KQD25" s="177"/>
      <c r="KQE25" s="180"/>
      <c r="KQF25" s="461"/>
      <c r="KQG25" s="462"/>
      <c r="KQH25" s="182"/>
      <c r="KQI25" s="7"/>
      <c r="KQJ25" s="184" t="s">
        <v>234</v>
      </c>
      <c r="KQK25" s="180">
        <f t="shared" ref="KQK25" si="444">KQK23+1</f>
        <v>1</v>
      </c>
      <c r="KQL25" s="460" t="s">
        <v>235</v>
      </c>
      <c r="KQM25" s="460"/>
      <c r="KQN25" s="460"/>
      <c r="KQO25" s="460"/>
      <c r="KQP25" s="460"/>
      <c r="KQQ25" s="460"/>
      <c r="KQR25" s="177"/>
      <c r="KQS25" s="177"/>
      <c r="KQT25" s="177"/>
      <c r="KQU25" s="180"/>
      <c r="KQV25" s="461"/>
      <c r="KQW25" s="462"/>
      <c r="KQX25" s="182"/>
      <c r="KQY25" s="7"/>
      <c r="KQZ25" s="184" t="s">
        <v>234</v>
      </c>
      <c r="KRA25" s="180">
        <f t="shared" ref="KRA25" si="445">KRA23+1</f>
        <v>1</v>
      </c>
      <c r="KRB25" s="460" t="s">
        <v>235</v>
      </c>
      <c r="KRC25" s="460"/>
      <c r="KRD25" s="460"/>
      <c r="KRE25" s="460"/>
      <c r="KRF25" s="460"/>
      <c r="KRG25" s="460"/>
      <c r="KRH25" s="177"/>
      <c r="KRI25" s="177"/>
      <c r="KRJ25" s="177"/>
      <c r="KRK25" s="180"/>
      <c r="KRL25" s="461"/>
      <c r="KRM25" s="462"/>
      <c r="KRN25" s="182"/>
      <c r="KRO25" s="7"/>
      <c r="KRP25" s="184" t="s">
        <v>234</v>
      </c>
      <c r="KRQ25" s="180">
        <f t="shared" ref="KRQ25" si="446">KRQ23+1</f>
        <v>1</v>
      </c>
      <c r="KRR25" s="460" t="s">
        <v>235</v>
      </c>
      <c r="KRS25" s="460"/>
      <c r="KRT25" s="460"/>
      <c r="KRU25" s="460"/>
      <c r="KRV25" s="460"/>
      <c r="KRW25" s="460"/>
      <c r="KRX25" s="177"/>
      <c r="KRY25" s="177"/>
      <c r="KRZ25" s="177"/>
      <c r="KSA25" s="180"/>
      <c r="KSB25" s="461"/>
      <c r="KSC25" s="462"/>
      <c r="KSD25" s="182"/>
      <c r="KSE25" s="7"/>
      <c r="KSF25" s="184" t="s">
        <v>234</v>
      </c>
      <c r="KSG25" s="180">
        <f t="shared" ref="KSG25" si="447">KSG23+1</f>
        <v>1</v>
      </c>
      <c r="KSH25" s="460" t="s">
        <v>235</v>
      </c>
      <c r="KSI25" s="460"/>
      <c r="KSJ25" s="460"/>
      <c r="KSK25" s="460"/>
      <c r="KSL25" s="460"/>
      <c r="KSM25" s="460"/>
      <c r="KSN25" s="177"/>
      <c r="KSO25" s="177"/>
      <c r="KSP25" s="177"/>
      <c r="KSQ25" s="180"/>
      <c r="KSR25" s="461"/>
      <c r="KSS25" s="462"/>
      <c r="KST25" s="182"/>
      <c r="KSU25" s="7"/>
      <c r="KSV25" s="184" t="s">
        <v>234</v>
      </c>
      <c r="KSW25" s="180">
        <f t="shared" ref="KSW25" si="448">KSW23+1</f>
        <v>1</v>
      </c>
      <c r="KSX25" s="460" t="s">
        <v>235</v>
      </c>
      <c r="KSY25" s="460"/>
      <c r="KSZ25" s="460"/>
      <c r="KTA25" s="460"/>
      <c r="KTB25" s="460"/>
      <c r="KTC25" s="460"/>
      <c r="KTD25" s="177"/>
      <c r="KTE25" s="177"/>
      <c r="KTF25" s="177"/>
      <c r="KTG25" s="180"/>
      <c r="KTH25" s="461"/>
      <c r="KTI25" s="462"/>
      <c r="KTJ25" s="182"/>
      <c r="KTK25" s="7"/>
      <c r="KTL25" s="184" t="s">
        <v>234</v>
      </c>
      <c r="KTM25" s="180">
        <f t="shared" ref="KTM25" si="449">KTM23+1</f>
        <v>1</v>
      </c>
      <c r="KTN25" s="460" t="s">
        <v>235</v>
      </c>
      <c r="KTO25" s="460"/>
      <c r="KTP25" s="460"/>
      <c r="KTQ25" s="460"/>
      <c r="KTR25" s="460"/>
      <c r="KTS25" s="460"/>
      <c r="KTT25" s="177"/>
      <c r="KTU25" s="177"/>
      <c r="KTV25" s="177"/>
      <c r="KTW25" s="180"/>
      <c r="KTX25" s="461"/>
      <c r="KTY25" s="462"/>
      <c r="KTZ25" s="182"/>
      <c r="KUA25" s="7"/>
      <c r="KUB25" s="184" t="s">
        <v>234</v>
      </c>
      <c r="KUC25" s="180">
        <f t="shared" ref="KUC25" si="450">KUC23+1</f>
        <v>1</v>
      </c>
      <c r="KUD25" s="460" t="s">
        <v>235</v>
      </c>
      <c r="KUE25" s="460"/>
      <c r="KUF25" s="460"/>
      <c r="KUG25" s="460"/>
      <c r="KUH25" s="460"/>
      <c r="KUI25" s="460"/>
      <c r="KUJ25" s="177"/>
      <c r="KUK25" s="177"/>
      <c r="KUL25" s="177"/>
      <c r="KUM25" s="180"/>
      <c r="KUN25" s="461"/>
      <c r="KUO25" s="462"/>
      <c r="KUP25" s="182"/>
      <c r="KUQ25" s="7"/>
      <c r="KUR25" s="184" t="s">
        <v>234</v>
      </c>
      <c r="KUS25" s="180">
        <f t="shared" ref="KUS25" si="451">KUS23+1</f>
        <v>1</v>
      </c>
      <c r="KUT25" s="460" t="s">
        <v>235</v>
      </c>
      <c r="KUU25" s="460"/>
      <c r="KUV25" s="460"/>
      <c r="KUW25" s="460"/>
      <c r="KUX25" s="460"/>
      <c r="KUY25" s="460"/>
      <c r="KUZ25" s="177"/>
      <c r="KVA25" s="177"/>
      <c r="KVB25" s="177"/>
      <c r="KVC25" s="180"/>
      <c r="KVD25" s="461"/>
      <c r="KVE25" s="462"/>
      <c r="KVF25" s="182"/>
      <c r="KVG25" s="7"/>
      <c r="KVH25" s="184" t="s">
        <v>234</v>
      </c>
      <c r="KVI25" s="180">
        <f t="shared" ref="KVI25" si="452">KVI23+1</f>
        <v>1</v>
      </c>
      <c r="KVJ25" s="460" t="s">
        <v>235</v>
      </c>
      <c r="KVK25" s="460"/>
      <c r="KVL25" s="460"/>
      <c r="KVM25" s="460"/>
      <c r="KVN25" s="460"/>
      <c r="KVO25" s="460"/>
      <c r="KVP25" s="177"/>
      <c r="KVQ25" s="177"/>
      <c r="KVR25" s="177"/>
      <c r="KVS25" s="180"/>
      <c r="KVT25" s="461"/>
      <c r="KVU25" s="462"/>
      <c r="KVV25" s="182"/>
      <c r="KVW25" s="7"/>
      <c r="KVX25" s="184" t="s">
        <v>234</v>
      </c>
      <c r="KVY25" s="180">
        <f t="shared" ref="KVY25" si="453">KVY23+1</f>
        <v>1</v>
      </c>
      <c r="KVZ25" s="460" t="s">
        <v>235</v>
      </c>
      <c r="KWA25" s="460"/>
      <c r="KWB25" s="460"/>
      <c r="KWC25" s="460"/>
      <c r="KWD25" s="460"/>
      <c r="KWE25" s="460"/>
      <c r="KWF25" s="177"/>
      <c r="KWG25" s="177"/>
      <c r="KWH25" s="177"/>
      <c r="KWI25" s="180"/>
      <c r="KWJ25" s="461"/>
      <c r="KWK25" s="462"/>
      <c r="KWL25" s="182"/>
      <c r="KWM25" s="7"/>
      <c r="KWN25" s="184" t="s">
        <v>234</v>
      </c>
      <c r="KWO25" s="180">
        <f t="shared" ref="KWO25" si="454">KWO23+1</f>
        <v>1</v>
      </c>
      <c r="KWP25" s="460" t="s">
        <v>235</v>
      </c>
      <c r="KWQ25" s="460"/>
      <c r="KWR25" s="460"/>
      <c r="KWS25" s="460"/>
      <c r="KWT25" s="460"/>
      <c r="KWU25" s="460"/>
      <c r="KWV25" s="177"/>
      <c r="KWW25" s="177"/>
      <c r="KWX25" s="177"/>
      <c r="KWY25" s="180"/>
      <c r="KWZ25" s="461"/>
      <c r="KXA25" s="462"/>
      <c r="KXB25" s="182"/>
      <c r="KXC25" s="7"/>
      <c r="KXD25" s="184" t="s">
        <v>234</v>
      </c>
      <c r="KXE25" s="180">
        <f t="shared" ref="KXE25" si="455">KXE23+1</f>
        <v>1</v>
      </c>
      <c r="KXF25" s="460" t="s">
        <v>235</v>
      </c>
      <c r="KXG25" s="460"/>
      <c r="KXH25" s="460"/>
      <c r="KXI25" s="460"/>
      <c r="KXJ25" s="460"/>
      <c r="KXK25" s="460"/>
      <c r="KXL25" s="177"/>
      <c r="KXM25" s="177"/>
      <c r="KXN25" s="177"/>
      <c r="KXO25" s="180"/>
      <c r="KXP25" s="461"/>
      <c r="KXQ25" s="462"/>
      <c r="KXR25" s="182"/>
      <c r="KXS25" s="7"/>
      <c r="KXT25" s="184" t="s">
        <v>234</v>
      </c>
      <c r="KXU25" s="180">
        <f t="shared" ref="KXU25" si="456">KXU23+1</f>
        <v>1</v>
      </c>
      <c r="KXV25" s="460" t="s">
        <v>235</v>
      </c>
      <c r="KXW25" s="460"/>
      <c r="KXX25" s="460"/>
      <c r="KXY25" s="460"/>
      <c r="KXZ25" s="460"/>
      <c r="KYA25" s="460"/>
      <c r="KYB25" s="177"/>
      <c r="KYC25" s="177"/>
      <c r="KYD25" s="177"/>
      <c r="KYE25" s="180"/>
      <c r="KYF25" s="461"/>
      <c r="KYG25" s="462"/>
      <c r="KYH25" s="182"/>
      <c r="KYI25" s="7"/>
      <c r="KYJ25" s="184" t="s">
        <v>234</v>
      </c>
      <c r="KYK25" s="180">
        <f t="shared" ref="KYK25" si="457">KYK23+1</f>
        <v>1</v>
      </c>
      <c r="KYL25" s="460" t="s">
        <v>235</v>
      </c>
      <c r="KYM25" s="460"/>
      <c r="KYN25" s="460"/>
      <c r="KYO25" s="460"/>
      <c r="KYP25" s="460"/>
      <c r="KYQ25" s="460"/>
      <c r="KYR25" s="177"/>
      <c r="KYS25" s="177"/>
      <c r="KYT25" s="177"/>
      <c r="KYU25" s="180"/>
      <c r="KYV25" s="461"/>
      <c r="KYW25" s="462"/>
      <c r="KYX25" s="182"/>
      <c r="KYY25" s="7"/>
      <c r="KYZ25" s="184" t="s">
        <v>234</v>
      </c>
      <c r="KZA25" s="180">
        <f t="shared" ref="KZA25" si="458">KZA23+1</f>
        <v>1</v>
      </c>
      <c r="KZB25" s="460" t="s">
        <v>235</v>
      </c>
      <c r="KZC25" s="460"/>
      <c r="KZD25" s="460"/>
      <c r="KZE25" s="460"/>
      <c r="KZF25" s="460"/>
      <c r="KZG25" s="460"/>
      <c r="KZH25" s="177"/>
      <c r="KZI25" s="177"/>
      <c r="KZJ25" s="177"/>
      <c r="KZK25" s="180"/>
      <c r="KZL25" s="461"/>
      <c r="KZM25" s="462"/>
      <c r="KZN25" s="182"/>
      <c r="KZO25" s="7"/>
      <c r="KZP25" s="184" t="s">
        <v>234</v>
      </c>
      <c r="KZQ25" s="180">
        <f t="shared" ref="KZQ25" si="459">KZQ23+1</f>
        <v>1</v>
      </c>
      <c r="KZR25" s="460" t="s">
        <v>235</v>
      </c>
      <c r="KZS25" s="460"/>
      <c r="KZT25" s="460"/>
      <c r="KZU25" s="460"/>
      <c r="KZV25" s="460"/>
      <c r="KZW25" s="460"/>
      <c r="KZX25" s="177"/>
      <c r="KZY25" s="177"/>
      <c r="KZZ25" s="177"/>
      <c r="LAA25" s="180"/>
      <c r="LAB25" s="461"/>
      <c r="LAC25" s="462"/>
      <c r="LAD25" s="182"/>
      <c r="LAE25" s="7"/>
      <c r="LAF25" s="184" t="s">
        <v>234</v>
      </c>
      <c r="LAG25" s="180">
        <f t="shared" ref="LAG25" si="460">LAG23+1</f>
        <v>1</v>
      </c>
      <c r="LAH25" s="460" t="s">
        <v>235</v>
      </c>
      <c r="LAI25" s="460"/>
      <c r="LAJ25" s="460"/>
      <c r="LAK25" s="460"/>
      <c r="LAL25" s="460"/>
      <c r="LAM25" s="460"/>
      <c r="LAN25" s="177"/>
      <c r="LAO25" s="177"/>
      <c r="LAP25" s="177"/>
      <c r="LAQ25" s="180"/>
      <c r="LAR25" s="461"/>
      <c r="LAS25" s="462"/>
      <c r="LAT25" s="182"/>
      <c r="LAU25" s="7"/>
      <c r="LAV25" s="184" t="s">
        <v>234</v>
      </c>
      <c r="LAW25" s="180">
        <f t="shared" ref="LAW25" si="461">LAW23+1</f>
        <v>1</v>
      </c>
      <c r="LAX25" s="460" t="s">
        <v>235</v>
      </c>
      <c r="LAY25" s="460"/>
      <c r="LAZ25" s="460"/>
      <c r="LBA25" s="460"/>
      <c r="LBB25" s="460"/>
      <c r="LBC25" s="460"/>
      <c r="LBD25" s="177"/>
      <c r="LBE25" s="177"/>
      <c r="LBF25" s="177"/>
      <c r="LBG25" s="180"/>
      <c r="LBH25" s="461"/>
      <c r="LBI25" s="462"/>
      <c r="LBJ25" s="182"/>
      <c r="LBK25" s="7"/>
      <c r="LBL25" s="184" t="s">
        <v>234</v>
      </c>
      <c r="LBM25" s="180">
        <f t="shared" ref="LBM25" si="462">LBM23+1</f>
        <v>1</v>
      </c>
      <c r="LBN25" s="460" t="s">
        <v>235</v>
      </c>
      <c r="LBO25" s="460"/>
      <c r="LBP25" s="460"/>
      <c r="LBQ25" s="460"/>
      <c r="LBR25" s="460"/>
      <c r="LBS25" s="460"/>
      <c r="LBT25" s="177"/>
      <c r="LBU25" s="177"/>
      <c r="LBV25" s="177"/>
      <c r="LBW25" s="180"/>
      <c r="LBX25" s="461"/>
      <c r="LBY25" s="462"/>
      <c r="LBZ25" s="182"/>
      <c r="LCA25" s="7"/>
      <c r="LCB25" s="184" t="s">
        <v>234</v>
      </c>
      <c r="LCC25" s="180">
        <f t="shared" ref="LCC25" si="463">LCC23+1</f>
        <v>1</v>
      </c>
      <c r="LCD25" s="460" t="s">
        <v>235</v>
      </c>
      <c r="LCE25" s="460"/>
      <c r="LCF25" s="460"/>
      <c r="LCG25" s="460"/>
      <c r="LCH25" s="460"/>
      <c r="LCI25" s="460"/>
      <c r="LCJ25" s="177"/>
      <c r="LCK25" s="177"/>
      <c r="LCL25" s="177"/>
      <c r="LCM25" s="180"/>
      <c r="LCN25" s="461"/>
      <c r="LCO25" s="462"/>
      <c r="LCP25" s="182"/>
      <c r="LCQ25" s="7"/>
      <c r="LCR25" s="184" t="s">
        <v>234</v>
      </c>
      <c r="LCS25" s="180">
        <f t="shared" ref="LCS25" si="464">LCS23+1</f>
        <v>1</v>
      </c>
      <c r="LCT25" s="460" t="s">
        <v>235</v>
      </c>
      <c r="LCU25" s="460"/>
      <c r="LCV25" s="460"/>
      <c r="LCW25" s="460"/>
      <c r="LCX25" s="460"/>
      <c r="LCY25" s="460"/>
      <c r="LCZ25" s="177"/>
      <c r="LDA25" s="177"/>
      <c r="LDB25" s="177"/>
      <c r="LDC25" s="180"/>
      <c r="LDD25" s="461"/>
      <c r="LDE25" s="462"/>
      <c r="LDF25" s="182"/>
      <c r="LDG25" s="7"/>
      <c r="LDH25" s="184" t="s">
        <v>234</v>
      </c>
      <c r="LDI25" s="180">
        <f t="shared" ref="LDI25" si="465">LDI23+1</f>
        <v>1</v>
      </c>
      <c r="LDJ25" s="460" t="s">
        <v>235</v>
      </c>
      <c r="LDK25" s="460"/>
      <c r="LDL25" s="460"/>
      <c r="LDM25" s="460"/>
      <c r="LDN25" s="460"/>
      <c r="LDO25" s="460"/>
      <c r="LDP25" s="177"/>
      <c r="LDQ25" s="177"/>
      <c r="LDR25" s="177"/>
      <c r="LDS25" s="180"/>
      <c r="LDT25" s="461"/>
      <c r="LDU25" s="462"/>
      <c r="LDV25" s="182"/>
      <c r="LDW25" s="7"/>
      <c r="LDX25" s="184" t="s">
        <v>234</v>
      </c>
      <c r="LDY25" s="180">
        <f t="shared" ref="LDY25" si="466">LDY23+1</f>
        <v>1</v>
      </c>
      <c r="LDZ25" s="460" t="s">
        <v>235</v>
      </c>
      <c r="LEA25" s="460"/>
      <c r="LEB25" s="460"/>
      <c r="LEC25" s="460"/>
      <c r="LED25" s="460"/>
      <c r="LEE25" s="460"/>
      <c r="LEF25" s="177"/>
      <c r="LEG25" s="177"/>
      <c r="LEH25" s="177"/>
      <c r="LEI25" s="180"/>
      <c r="LEJ25" s="461"/>
      <c r="LEK25" s="462"/>
      <c r="LEL25" s="182"/>
      <c r="LEM25" s="7"/>
      <c r="LEN25" s="184" t="s">
        <v>234</v>
      </c>
      <c r="LEO25" s="180">
        <f t="shared" ref="LEO25" si="467">LEO23+1</f>
        <v>1</v>
      </c>
      <c r="LEP25" s="460" t="s">
        <v>235</v>
      </c>
      <c r="LEQ25" s="460"/>
      <c r="LER25" s="460"/>
      <c r="LES25" s="460"/>
      <c r="LET25" s="460"/>
      <c r="LEU25" s="460"/>
      <c r="LEV25" s="177"/>
      <c r="LEW25" s="177"/>
      <c r="LEX25" s="177"/>
      <c r="LEY25" s="180"/>
      <c r="LEZ25" s="461"/>
      <c r="LFA25" s="462"/>
      <c r="LFB25" s="182"/>
      <c r="LFC25" s="7"/>
      <c r="LFD25" s="184" t="s">
        <v>234</v>
      </c>
      <c r="LFE25" s="180">
        <f t="shared" ref="LFE25" si="468">LFE23+1</f>
        <v>1</v>
      </c>
      <c r="LFF25" s="460" t="s">
        <v>235</v>
      </c>
      <c r="LFG25" s="460"/>
      <c r="LFH25" s="460"/>
      <c r="LFI25" s="460"/>
      <c r="LFJ25" s="460"/>
      <c r="LFK25" s="460"/>
      <c r="LFL25" s="177"/>
      <c r="LFM25" s="177"/>
      <c r="LFN25" s="177"/>
      <c r="LFO25" s="180"/>
      <c r="LFP25" s="461"/>
      <c r="LFQ25" s="462"/>
      <c r="LFR25" s="182"/>
      <c r="LFS25" s="7"/>
      <c r="LFT25" s="184" t="s">
        <v>234</v>
      </c>
      <c r="LFU25" s="180">
        <f t="shared" ref="LFU25" si="469">LFU23+1</f>
        <v>1</v>
      </c>
      <c r="LFV25" s="460" t="s">
        <v>235</v>
      </c>
      <c r="LFW25" s="460"/>
      <c r="LFX25" s="460"/>
      <c r="LFY25" s="460"/>
      <c r="LFZ25" s="460"/>
      <c r="LGA25" s="460"/>
      <c r="LGB25" s="177"/>
      <c r="LGC25" s="177"/>
      <c r="LGD25" s="177"/>
      <c r="LGE25" s="180"/>
      <c r="LGF25" s="461"/>
      <c r="LGG25" s="462"/>
      <c r="LGH25" s="182"/>
      <c r="LGI25" s="7"/>
      <c r="LGJ25" s="184" t="s">
        <v>234</v>
      </c>
      <c r="LGK25" s="180">
        <f t="shared" ref="LGK25" si="470">LGK23+1</f>
        <v>1</v>
      </c>
      <c r="LGL25" s="460" t="s">
        <v>235</v>
      </c>
      <c r="LGM25" s="460"/>
      <c r="LGN25" s="460"/>
      <c r="LGO25" s="460"/>
      <c r="LGP25" s="460"/>
      <c r="LGQ25" s="460"/>
      <c r="LGR25" s="177"/>
      <c r="LGS25" s="177"/>
      <c r="LGT25" s="177"/>
      <c r="LGU25" s="180"/>
      <c r="LGV25" s="461"/>
      <c r="LGW25" s="462"/>
      <c r="LGX25" s="182"/>
      <c r="LGY25" s="7"/>
      <c r="LGZ25" s="184" t="s">
        <v>234</v>
      </c>
      <c r="LHA25" s="180">
        <f t="shared" ref="LHA25" si="471">LHA23+1</f>
        <v>1</v>
      </c>
      <c r="LHB25" s="460" t="s">
        <v>235</v>
      </c>
      <c r="LHC25" s="460"/>
      <c r="LHD25" s="460"/>
      <c r="LHE25" s="460"/>
      <c r="LHF25" s="460"/>
      <c r="LHG25" s="460"/>
      <c r="LHH25" s="177"/>
      <c r="LHI25" s="177"/>
      <c r="LHJ25" s="177"/>
      <c r="LHK25" s="180"/>
      <c r="LHL25" s="461"/>
      <c r="LHM25" s="462"/>
      <c r="LHN25" s="182"/>
      <c r="LHO25" s="7"/>
      <c r="LHP25" s="184" t="s">
        <v>234</v>
      </c>
      <c r="LHQ25" s="180">
        <f t="shared" ref="LHQ25" si="472">LHQ23+1</f>
        <v>1</v>
      </c>
      <c r="LHR25" s="460" t="s">
        <v>235</v>
      </c>
      <c r="LHS25" s="460"/>
      <c r="LHT25" s="460"/>
      <c r="LHU25" s="460"/>
      <c r="LHV25" s="460"/>
      <c r="LHW25" s="460"/>
      <c r="LHX25" s="177"/>
      <c r="LHY25" s="177"/>
      <c r="LHZ25" s="177"/>
      <c r="LIA25" s="180"/>
      <c r="LIB25" s="461"/>
      <c r="LIC25" s="462"/>
      <c r="LID25" s="182"/>
      <c r="LIE25" s="7"/>
      <c r="LIF25" s="184" t="s">
        <v>234</v>
      </c>
      <c r="LIG25" s="180">
        <f t="shared" ref="LIG25" si="473">LIG23+1</f>
        <v>1</v>
      </c>
      <c r="LIH25" s="460" t="s">
        <v>235</v>
      </c>
      <c r="LII25" s="460"/>
      <c r="LIJ25" s="460"/>
      <c r="LIK25" s="460"/>
      <c r="LIL25" s="460"/>
      <c r="LIM25" s="460"/>
      <c r="LIN25" s="177"/>
      <c r="LIO25" s="177"/>
      <c r="LIP25" s="177"/>
      <c r="LIQ25" s="180"/>
      <c r="LIR25" s="461"/>
      <c r="LIS25" s="462"/>
      <c r="LIT25" s="182"/>
      <c r="LIU25" s="7"/>
      <c r="LIV25" s="184" t="s">
        <v>234</v>
      </c>
      <c r="LIW25" s="180">
        <f t="shared" ref="LIW25" si="474">LIW23+1</f>
        <v>1</v>
      </c>
      <c r="LIX25" s="460" t="s">
        <v>235</v>
      </c>
      <c r="LIY25" s="460"/>
      <c r="LIZ25" s="460"/>
      <c r="LJA25" s="460"/>
      <c r="LJB25" s="460"/>
      <c r="LJC25" s="460"/>
      <c r="LJD25" s="177"/>
      <c r="LJE25" s="177"/>
      <c r="LJF25" s="177"/>
      <c r="LJG25" s="180"/>
      <c r="LJH25" s="461"/>
      <c r="LJI25" s="462"/>
      <c r="LJJ25" s="182"/>
      <c r="LJK25" s="7"/>
      <c r="LJL25" s="184" t="s">
        <v>234</v>
      </c>
      <c r="LJM25" s="180">
        <f t="shared" ref="LJM25" si="475">LJM23+1</f>
        <v>1</v>
      </c>
      <c r="LJN25" s="460" t="s">
        <v>235</v>
      </c>
      <c r="LJO25" s="460"/>
      <c r="LJP25" s="460"/>
      <c r="LJQ25" s="460"/>
      <c r="LJR25" s="460"/>
      <c r="LJS25" s="460"/>
      <c r="LJT25" s="177"/>
      <c r="LJU25" s="177"/>
      <c r="LJV25" s="177"/>
      <c r="LJW25" s="180"/>
      <c r="LJX25" s="461"/>
      <c r="LJY25" s="462"/>
      <c r="LJZ25" s="182"/>
      <c r="LKA25" s="7"/>
      <c r="LKB25" s="184" t="s">
        <v>234</v>
      </c>
      <c r="LKC25" s="180">
        <f t="shared" ref="LKC25" si="476">LKC23+1</f>
        <v>1</v>
      </c>
      <c r="LKD25" s="460" t="s">
        <v>235</v>
      </c>
      <c r="LKE25" s="460"/>
      <c r="LKF25" s="460"/>
      <c r="LKG25" s="460"/>
      <c r="LKH25" s="460"/>
      <c r="LKI25" s="460"/>
      <c r="LKJ25" s="177"/>
      <c r="LKK25" s="177"/>
      <c r="LKL25" s="177"/>
      <c r="LKM25" s="180"/>
      <c r="LKN25" s="461"/>
      <c r="LKO25" s="462"/>
      <c r="LKP25" s="182"/>
      <c r="LKQ25" s="7"/>
      <c r="LKR25" s="184" t="s">
        <v>234</v>
      </c>
      <c r="LKS25" s="180">
        <f t="shared" ref="LKS25" si="477">LKS23+1</f>
        <v>1</v>
      </c>
      <c r="LKT25" s="460" t="s">
        <v>235</v>
      </c>
      <c r="LKU25" s="460"/>
      <c r="LKV25" s="460"/>
      <c r="LKW25" s="460"/>
      <c r="LKX25" s="460"/>
      <c r="LKY25" s="460"/>
      <c r="LKZ25" s="177"/>
      <c r="LLA25" s="177"/>
      <c r="LLB25" s="177"/>
      <c r="LLC25" s="180"/>
      <c r="LLD25" s="461"/>
      <c r="LLE25" s="462"/>
      <c r="LLF25" s="182"/>
      <c r="LLG25" s="7"/>
      <c r="LLH25" s="184" t="s">
        <v>234</v>
      </c>
      <c r="LLI25" s="180">
        <f t="shared" ref="LLI25" si="478">LLI23+1</f>
        <v>1</v>
      </c>
      <c r="LLJ25" s="460" t="s">
        <v>235</v>
      </c>
      <c r="LLK25" s="460"/>
      <c r="LLL25" s="460"/>
      <c r="LLM25" s="460"/>
      <c r="LLN25" s="460"/>
      <c r="LLO25" s="460"/>
      <c r="LLP25" s="177"/>
      <c r="LLQ25" s="177"/>
      <c r="LLR25" s="177"/>
      <c r="LLS25" s="180"/>
      <c r="LLT25" s="461"/>
      <c r="LLU25" s="462"/>
      <c r="LLV25" s="182"/>
      <c r="LLW25" s="7"/>
      <c r="LLX25" s="184" t="s">
        <v>234</v>
      </c>
      <c r="LLY25" s="180">
        <f t="shared" ref="LLY25" si="479">LLY23+1</f>
        <v>1</v>
      </c>
      <c r="LLZ25" s="460" t="s">
        <v>235</v>
      </c>
      <c r="LMA25" s="460"/>
      <c r="LMB25" s="460"/>
      <c r="LMC25" s="460"/>
      <c r="LMD25" s="460"/>
      <c r="LME25" s="460"/>
      <c r="LMF25" s="177"/>
      <c r="LMG25" s="177"/>
      <c r="LMH25" s="177"/>
      <c r="LMI25" s="180"/>
      <c r="LMJ25" s="461"/>
      <c r="LMK25" s="462"/>
      <c r="LML25" s="182"/>
      <c r="LMM25" s="7"/>
      <c r="LMN25" s="184" t="s">
        <v>234</v>
      </c>
      <c r="LMO25" s="180">
        <f t="shared" ref="LMO25" si="480">LMO23+1</f>
        <v>1</v>
      </c>
      <c r="LMP25" s="460" t="s">
        <v>235</v>
      </c>
      <c r="LMQ25" s="460"/>
      <c r="LMR25" s="460"/>
      <c r="LMS25" s="460"/>
      <c r="LMT25" s="460"/>
      <c r="LMU25" s="460"/>
      <c r="LMV25" s="177"/>
      <c r="LMW25" s="177"/>
      <c r="LMX25" s="177"/>
      <c r="LMY25" s="180"/>
      <c r="LMZ25" s="461"/>
      <c r="LNA25" s="462"/>
      <c r="LNB25" s="182"/>
      <c r="LNC25" s="7"/>
      <c r="LND25" s="184" t="s">
        <v>234</v>
      </c>
      <c r="LNE25" s="180">
        <f t="shared" ref="LNE25" si="481">LNE23+1</f>
        <v>1</v>
      </c>
      <c r="LNF25" s="460" t="s">
        <v>235</v>
      </c>
      <c r="LNG25" s="460"/>
      <c r="LNH25" s="460"/>
      <c r="LNI25" s="460"/>
      <c r="LNJ25" s="460"/>
      <c r="LNK25" s="460"/>
      <c r="LNL25" s="177"/>
      <c r="LNM25" s="177"/>
      <c r="LNN25" s="177"/>
      <c r="LNO25" s="180"/>
      <c r="LNP25" s="461"/>
      <c r="LNQ25" s="462"/>
      <c r="LNR25" s="182"/>
      <c r="LNS25" s="7"/>
      <c r="LNT25" s="184" t="s">
        <v>234</v>
      </c>
      <c r="LNU25" s="180">
        <f t="shared" ref="LNU25" si="482">LNU23+1</f>
        <v>1</v>
      </c>
      <c r="LNV25" s="460" t="s">
        <v>235</v>
      </c>
      <c r="LNW25" s="460"/>
      <c r="LNX25" s="460"/>
      <c r="LNY25" s="460"/>
      <c r="LNZ25" s="460"/>
      <c r="LOA25" s="460"/>
      <c r="LOB25" s="177"/>
      <c r="LOC25" s="177"/>
      <c r="LOD25" s="177"/>
      <c r="LOE25" s="180"/>
      <c r="LOF25" s="461"/>
      <c r="LOG25" s="462"/>
      <c r="LOH25" s="182"/>
      <c r="LOI25" s="7"/>
      <c r="LOJ25" s="184" t="s">
        <v>234</v>
      </c>
      <c r="LOK25" s="180">
        <f t="shared" ref="LOK25" si="483">LOK23+1</f>
        <v>1</v>
      </c>
      <c r="LOL25" s="460" t="s">
        <v>235</v>
      </c>
      <c r="LOM25" s="460"/>
      <c r="LON25" s="460"/>
      <c r="LOO25" s="460"/>
      <c r="LOP25" s="460"/>
      <c r="LOQ25" s="460"/>
      <c r="LOR25" s="177"/>
      <c r="LOS25" s="177"/>
      <c r="LOT25" s="177"/>
      <c r="LOU25" s="180"/>
      <c r="LOV25" s="461"/>
      <c r="LOW25" s="462"/>
      <c r="LOX25" s="182"/>
      <c r="LOY25" s="7"/>
      <c r="LOZ25" s="184" t="s">
        <v>234</v>
      </c>
      <c r="LPA25" s="180">
        <f t="shared" ref="LPA25" si="484">LPA23+1</f>
        <v>1</v>
      </c>
      <c r="LPB25" s="460" t="s">
        <v>235</v>
      </c>
      <c r="LPC25" s="460"/>
      <c r="LPD25" s="460"/>
      <c r="LPE25" s="460"/>
      <c r="LPF25" s="460"/>
      <c r="LPG25" s="460"/>
      <c r="LPH25" s="177"/>
      <c r="LPI25" s="177"/>
      <c r="LPJ25" s="177"/>
      <c r="LPK25" s="180"/>
      <c r="LPL25" s="461"/>
      <c r="LPM25" s="462"/>
      <c r="LPN25" s="182"/>
      <c r="LPO25" s="7"/>
      <c r="LPP25" s="184" t="s">
        <v>234</v>
      </c>
      <c r="LPQ25" s="180">
        <f t="shared" ref="LPQ25" si="485">LPQ23+1</f>
        <v>1</v>
      </c>
      <c r="LPR25" s="460" t="s">
        <v>235</v>
      </c>
      <c r="LPS25" s="460"/>
      <c r="LPT25" s="460"/>
      <c r="LPU25" s="460"/>
      <c r="LPV25" s="460"/>
      <c r="LPW25" s="460"/>
      <c r="LPX25" s="177"/>
      <c r="LPY25" s="177"/>
      <c r="LPZ25" s="177"/>
      <c r="LQA25" s="180"/>
      <c r="LQB25" s="461"/>
      <c r="LQC25" s="462"/>
      <c r="LQD25" s="182"/>
      <c r="LQE25" s="7"/>
      <c r="LQF25" s="184" t="s">
        <v>234</v>
      </c>
      <c r="LQG25" s="180">
        <f t="shared" ref="LQG25" si="486">LQG23+1</f>
        <v>1</v>
      </c>
      <c r="LQH25" s="460" t="s">
        <v>235</v>
      </c>
      <c r="LQI25" s="460"/>
      <c r="LQJ25" s="460"/>
      <c r="LQK25" s="460"/>
      <c r="LQL25" s="460"/>
      <c r="LQM25" s="460"/>
      <c r="LQN25" s="177"/>
      <c r="LQO25" s="177"/>
      <c r="LQP25" s="177"/>
      <c r="LQQ25" s="180"/>
      <c r="LQR25" s="461"/>
      <c r="LQS25" s="462"/>
      <c r="LQT25" s="182"/>
      <c r="LQU25" s="7"/>
      <c r="LQV25" s="184" t="s">
        <v>234</v>
      </c>
      <c r="LQW25" s="180">
        <f t="shared" ref="LQW25" si="487">LQW23+1</f>
        <v>1</v>
      </c>
      <c r="LQX25" s="460" t="s">
        <v>235</v>
      </c>
      <c r="LQY25" s="460"/>
      <c r="LQZ25" s="460"/>
      <c r="LRA25" s="460"/>
      <c r="LRB25" s="460"/>
      <c r="LRC25" s="460"/>
      <c r="LRD25" s="177"/>
      <c r="LRE25" s="177"/>
      <c r="LRF25" s="177"/>
      <c r="LRG25" s="180"/>
      <c r="LRH25" s="461"/>
      <c r="LRI25" s="462"/>
      <c r="LRJ25" s="182"/>
      <c r="LRK25" s="7"/>
      <c r="LRL25" s="184" t="s">
        <v>234</v>
      </c>
      <c r="LRM25" s="180">
        <f t="shared" ref="LRM25" si="488">LRM23+1</f>
        <v>1</v>
      </c>
      <c r="LRN25" s="460" t="s">
        <v>235</v>
      </c>
      <c r="LRO25" s="460"/>
      <c r="LRP25" s="460"/>
      <c r="LRQ25" s="460"/>
      <c r="LRR25" s="460"/>
      <c r="LRS25" s="460"/>
      <c r="LRT25" s="177"/>
      <c r="LRU25" s="177"/>
      <c r="LRV25" s="177"/>
      <c r="LRW25" s="180"/>
      <c r="LRX25" s="461"/>
      <c r="LRY25" s="462"/>
      <c r="LRZ25" s="182"/>
      <c r="LSA25" s="7"/>
      <c r="LSB25" s="184" t="s">
        <v>234</v>
      </c>
      <c r="LSC25" s="180">
        <f t="shared" ref="LSC25" si="489">LSC23+1</f>
        <v>1</v>
      </c>
      <c r="LSD25" s="460" t="s">
        <v>235</v>
      </c>
      <c r="LSE25" s="460"/>
      <c r="LSF25" s="460"/>
      <c r="LSG25" s="460"/>
      <c r="LSH25" s="460"/>
      <c r="LSI25" s="460"/>
      <c r="LSJ25" s="177"/>
      <c r="LSK25" s="177"/>
      <c r="LSL25" s="177"/>
      <c r="LSM25" s="180"/>
      <c r="LSN25" s="461"/>
      <c r="LSO25" s="462"/>
      <c r="LSP25" s="182"/>
      <c r="LSQ25" s="7"/>
      <c r="LSR25" s="184" t="s">
        <v>234</v>
      </c>
      <c r="LSS25" s="180">
        <f t="shared" ref="LSS25" si="490">LSS23+1</f>
        <v>1</v>
      </c>
      <c r="LST25" s="460" t="s">
        <v>235</v>
      </c>
      <c r="LSU25" s="460"/>
      <c r="LSV25" s="460"/>
      <c r="LSW25" s="460"/>
      <c r="LSX25" s="460"/>
      <c r="LSY25" s="460"/>
      <c r="LSZ25" s="177"/>
      <c r="LTA25" s="177"/>
      <c r="LTB25" s="177"/>
      <c r="LTC25" s="180"/>
      <c r="LTD25" s="461"/>
      <c r="LTE25" s="462"/>
      <c r="LTF25" s="182"/>
      <c r="LTG25" s="7"/>
      <c r="LTH25" s="184" t="s">
        <v>234</v>
      </c>
      <c r="LTI25" s="180">
        <f t="shared" ref="LTI25" si="491">LTI23+1</f>
        <v>1</v>
      </c>
      <c r="LTJ25" s="460" t="s">
        <v>235</v>
      </c>
      <c r="LTK25" s="460"/>
      <c r="LTL25" s="460"/>
      <c r="LTM25" s="460"/>
      <c r="LTN25" s="460"/>
      <c r="LTO25" s="460"/>
      <c r="LTP25" s="177"/>
      <c r="LTQ25" s="177"/>
      <c r="LTR25" s="177"/>
      <c r="LTS25" s="180"/>
      <c r="LTT25" s="461"/>
      <c r="LTU25" s="462"/>
      <c r="LTV25" s="182"/>
      <c r="LTW25" s="7"/>
      <c r="LTX25" s="184" t="s">
        <v>234</v>
      </c>
      <c r="LTY25" s="180">
        <f t="shared" ref="LTY25" si="492">LTY23+1</f>
        <v>1</v>
      </c>
      <c r="LTZ25" s="460" t="s">
        <v>235</v>
      </c>
      <c r="LUA25" s="460"/>
      <c r="LUB25" s="460"/>
      <c r="LUC25" s="460"/>
      <c r="LUD25" s="460"/>
      <c r="LUE25" s="460"/>
      <c r="LUF25" s="177"/>
      <c r="LUG25" s="177"/>
      <c r="LUH25" s="177"/>
      <c r="LUI25" s="180"/>
      <c r="LUJ25" s="461"/>
      <c r="LUK25" s="462"/>
      <c r="LUL25" s="182"/>
      <c r="LUM25" s="7"/>
      <c r="LUN25" s="184" t="s">
        <v>234</v>
      </c>
      <c r="LUO25" s="180">
        <f t="shared" ref="LUO25" si="493">LUO23+1</f>
        <v>1</v>
      </c>
      <c r="LUP25" s="460" t="s">
        <v>235</v>
      </c>
      <c r="LUQ25" s="460"/>
      <c r="LUR25" s="460"/>
      <c r="LUS25" s="460"/>
      <c r="LUT25" s="460"/>
      <c r="LUU25" s="460"/>
      <c r="LUV25" s="177"/>
      <c r="LUW25" s="177"/>
      <c r="LUX25" s="177"/>
      <c r="LUY25" s="180"/>
      <c r="LUZ25" s="461"/>
      <c r="LVA25" s="462"/>
      <c r="LVB25" s="182"/>
      <c r="LVC25" s="7"/>
      <c r="LVD25" s="184" t="s">
        <v>234</v>
      </c>
      <c r="LVE25" s="180">
        <f t="shared" ref="LVE25" si="494">LVE23+1</f>
        <v>1</v>
      </c>
      <c r="LVF25" s="460" t="s">
        <v>235</v>
      </c>
      <c r="LVG25" s="460"/>
      <c r="LVH25" s="460"/>
      <c r="LVI25" s="460"/>
      <c r="LVJ25" s="460"/>
      <c r="LVK25" s="460"/>
      <c r="LVL25" s="177"/>
      <c r="LVM25" s="177"/>
      <c r="LVN25" s="177"/>
      <c r="LVO25" s="180"/>
      <c r="LVP25" s="461"/>
      <c r="LVQ25" s="462"/>
      <c r="LVR25" s="182"/>
      <c r="LVS25" s="7"/>
      <c r="LVT25" s="184" t="s">
        <v>234</v>
      </c>
      <c r="LVU25" s="180">
        <f t="shared" ref="LVU25" si="495">LVU23+1</f>
        <v>1</v>
      </c>
      <c r="LVV25" s="460" t="s">
        <v>235</v>
      </c>
      <c r="LVW25" s="460"/>
      <c r="LVX25" s="460"/>
      <c r="LVY25" s="460"/>
      <c r="LVZ25" s="460"/>
      <c r="LWA25" s="460"/>
      <c r="LWB25" s="177"/>
      <c r="LWC25" s="177"/>
      <c r="LWD25" s="177"/>
      <c r="LWE25" s="180"/>
      <c r="LWF25" s="461"/>
      <c r="LWG25" s="462"/>
      <c r="LWH25" s="182"/>
      <c r="LWI25" s="7"/>
      <c r="LWJ25" s="184" t="s">
        <v>234</v>
      </c>
      <c r="LWK25" s="180">
        <f t="shared" ref="LWK25" si="496">LWK23+1</f>
        <v>1</v>
      </c>
      <c r="LWL25" s="460" t="s">
        <v>235</v>
      </c>
      <c r="LWM25" s="460"/>
      <c r="LWN25" s="460"/>
      <c r="LWO25" s="460"/>
      <c r="LWP25" s="460"/>
      <c r="LWQ25" s="460"/>
      <c r="LWR25" s="177"/>
      <c r="LWS25" s="177"/>
      <c r="LWT25" s="177"/>
      <c r="LWU25" s="180"/>
      <c r="LWV25" s="461"/>
      <c r="LWW25" s="462"/>
      <c r="LWX25" s="182"/>
      <c r="LWY25" s="7"/>
      <c r="LWZ25" s="184" t="s">
        <v>234</v>
      </c>
      <c r="LXA25" s="180">
        <f t="shared" ref="LXA25" si="497">LXA23+1</f>
        <v>1</v>
      </c>
      <c r="LXB25" s="460" t="s">
        <v>235</v>
      </c>
      <c r="LXC25" s="460"/>
      <c r="LXD25" s="460"/>
      <c r="LXE25" s="460"/>
      <c r="LXF25" s="460"/>
      <c r="LXG25" s="460"/>
      <c r="LXH25" s="177"/>
      <c r="LXI25" s="177"/>
      <c r="LXJ25" s="177"/>
      <c r="LXK25" s="180"/>
      <c r="LXL25" s="461"/>
      <c r="LXM25" s="462"/>
      <c r="LXN25" s="182"/>
      <c r="LXO25" s="7"/>
      <c r="LXP25" s="184" t="s">
        <v>234</v>
      </c>
      <c r="LXQ25" s="180">
        <f t="shared" ref="LXQ25" si="498">LXQ23+1</f>
        <v>1</v>
      </c>
      <c r="LXR25" s="460" t="s">
        <v>235</v>
      </c>
      <c r="LXS25" s="460"/>
      <c r="LXT25" s="460"/>
      <c r="LXU25" s="460"/>
      <c r="LXV25" s="460"/>
      <c r="LXW25" s="460"/>
      <c r="LXX25" s="177"/>
      <c r="LXY25" s="177"/>
      <c r="LXZ25" s="177"/>
      <c r="LYA25" s="180"/>
      <c r="LYB25" s="461"/>
      <c r="LYC25" s="462"/>
      <c r="LYD25" s="182"/>
      <c r="LYE25" s="7"/>
      <c r="LYF25" s="184" t="s">
        <v>234</v>
      </c>
      <c r="LYG25" s="180">
        <f t="shared" ref="LYG25" si="499">LYG23+1</f>
        <v>1</v>
      </c>
      <c r="LYH25" s="460" t="s">
        <v>235</v>
      </c>
      <c r="LYI25" s="460"/>
      <c r="LYJ25" s="460"/>
      <c r="LYK25" s="460"/>
      <c r="LYL25" s="460"/>
      <c r="LYM25" s="460"/>
      <c r="LYN25" s="177"/>
      <c r="LYO25" s="177"/>
      <c r="LYP25" s="177"/>
      <c r="LYQ25" s="180"/>
      <c r="LYR25" s="461"/>
      <c r="LYS25" s="462"/>
      <c r="LYT25" s="182"/>
      <c r="LYU25" s="7"/>
      <c r="LYV25" s="184" t="s">
        <v>234</v>
      </c>
      <c r="LYW25" s="180">
        <f t="shared" ref="LYW25" si="500">LYW23+1</f>
        <v>1</v>
      </c>
      <c r="LYX25" s="460" t="s">
        <v>235</v>
      </c>
      <c r="LYY25" s="460"/>
      <c r="LYZ25" s="460"/>
      <c r="LZA25" s="460"/>
      <c r="LZB25" s="460"/>
      <c r="LZC25" s="460"/>
      <c r="LZD25" s="177"/>
      <c r="LZE25" s="177"/>
      <c r="LZF25" s="177"/>
      <c r="LZG25" s="180"/>
      <c r="LZH25" s="461"/>
      <c r="LZI25" s="462"/>
      <c r="LZJ25" s="182"/>
      <c r="LZK25" s="7"/>
      <c r="LZL25" s="184" t="s">
        <v>234</v>
      </c>
      <c r="LZM25" s="180">
        <f t="shared" ref="LZM25" si="501">LZM23+1</f>
        <v>1</v>
      </c>
      <c r="LZN25" s="460" t="s">
        <v>235</v>
      </c>
      <c r="LZO25" s="460"/>
      <c r="LZP25" s="460"/>
      <c r="LZQ25" s="460"/>
      <c r="LZR25" s="460"/>
      <c r="LZS25" s="460"/>
      <c r="LZT25" s="177"/>
      <c r="LZU25" s="177"/>
      <c r="LZV25" s="177"/>
      <c r="LZW25" s="180"/>
      <c r="LZX25" s="461"/>
      <c r="LZY25" s="462"/>
      <c r="LZZ25" s="182"/>
      <c r="MAA25" s="7"/>
      <c r="MAB25" s="184" t="s">
        <v>234</v>
      </c>
      <c r="MAC25" s="180">
        <f t="shared" ref="MAC25" si="502">MAC23+1</f>
        <v>1</v>
      </c>
      <c r="MAD25" s="460" t="s">
        <v>235</v>
      </c>
      <c r="MAE25" s="460"/>
      <c r="MAF25" s="460"/>
      <c r="MAG25" s="460"/>
      <c r="MAH25" s="460"/>
      <c r="MAI25" s="460"/>
      <c r="MAJ25" s="177"/>
      <c r="MAK25" s="177"/>
      <c r="MAL25" s="177"/>
      <c r="MAM25" s="180"/>
      <c r="MAN25" s="461"/>
      <c r="MAO25" s="462"/>
      <c r="MAP25" s="182"/>
      <c r="MAQ25" s="7"/>
      <c r="MAR25" s="184" t="s">
        <v>234</v>
      </c>
      <c r="MAS25" s="180">
        <f t="shared" ref="MAS25" si="503">MAS23+1</f>
        <v>1</v>
      </c>
      <c r="MAT25" s="460" t="s">
        <v>235</v>
      </c>
      <c r="MAU25" s="460"/>
      <c r="MAV25" s="460"/>
      <c r="MAW25" s="460"/>
      <c r="MAX25" s="460"/>
      <c r="MAY25" s="460"/>
      <c r="MAZ25" s="177"/>
      <c r="MBA25" s="177"/>
      <c r="MBB25" s="177"/>
      <c r="MBC25" s="180"/>
      <c r="MBD25" s="461"/>
      <c r="MBE25" s="462"/>
      <c r="MBF25" s="182"/>
      <c r="MBG25" s="7"/>
      <c r="MBH25" s="184" t="s">
        <v>234</v>
      </c>
      <c r="MBI25" s="180">
        <f t="shared" ref="MBI25" si="504">MBI23+1</f>
        <v>1</v>
      </c>
      <c r="MBJ25" s="460" t="s">
        <v>235</v>
      </c>
      <c r="MBK25" s="460"/>
      <c r="MBL25" s="460"/>
      <c r="MBM25" s="460"/>
      <c r="MBN25" s="460"/>
      <c r="MBO25" s="460"/>
      <c r="MBP25" s="177"/>
      <c r="MBQ25" s="177"/>
      <c r="MBR25" s="177"/>
      <c r="MBS25" s="180"/>
      <c r="MBT25" s="461"/>
      <c r="MBU25" s="462"/>
      <c r="MBV25" s="182"/>
      <c r="MBW25" s="7"/>
      <c r="MBX25" s="184" t="s">
        <v>234</v>
      </c>
      <c r="MBY25" s="180">
        <f t="shared" ref="MBY25" si="505">MBY23+1</f>
        <v>1</v>
      </c>
      <c r="MBZ25" s="460" t="s">
        <v>235</v>
      </c>
      <c r="MCA25" s="460"/>
      <c r="MCB25" s="460"/>
      <c r="MCC25" s="460"/>
      <c r="MCD25" s="460"/>
      <c r="MCE25" s="460"/>
      <c r="MCF25" s="177"/>
      <c r="MCG25" s="177"/>
      <c r="MCH25" s="177"/>
      <c r="MCI25" s="180"/>
      <c r="MCJ25" s="461"/>
      <c r="MCK25" s="462"/>
      <c r="MCL25" s="182"/>
      <c r="MCM25" s="7"/>
      <c r="MCN25" s="184" t="s">
        <v>234</v>
      </c>
      <c r="MCO25" s="180">
        <f t="shared" ref="MCO25" si="506">MCO23+1</f>
        <v>1</v>
      </c>
      <c r="MCP25" s="460" t="s">
        <v>235</v>
      </c>
      <c r="MCQ25" s="460"/>
      <c r="MCR25" s="460"/>
      <c r="MCS25" s="460"/>
      <c r="MCT25" s="460"/>
      <c r="MCU25" s="460"/>
      <c r="MCV25" s="177"/>
      <c r="MCW25" s="177"/>
      <c r="MCX25" s="177"/>
      <c r="MCY25" s="180"/>
      <c r="MCZ25" s="461"/>
      <c r="MDA25" s="462"/>
      <c r="MDB25" s="182"/>
      <c r="MDC25" s="7"/>
      <c r="MDD25" s="184" t="s">
        <v>234</v>
      </c>
      <c r="MDE25" s="180">
        <f t="shared" ref="MDE25" si="507">MDE23+1</f>
        <v>1</v>
      </c>
      <c r="MDF25" s="460" t="s">
        <v>235</v>
      </c>
      <c r="MDG25" s="460"/>
      <c r="MDH25" s="460"/>
      <c r="MDI25" s="460"/>
      <c r="MDJ25" s="460"/>
      <c r="MDK25" s="460"/>
      <c r="MDL25" s="177"/>
      <c r="MDM25" s="177"/>
      <c r="MDN25" s="177"/>
      <c r="MDO25" s="180"/>
      <c r="MDP25" s="461"/>
      <c r="MDQ25" s="462"/>
      <c r="MDR25" s="182"/>
      <c r="MDS25" s="7"/>
      <c r="MDT25" s="184" t="s">
        <v>234</v>
      </c>
      <c r="MDU25" s="180">
        <f t="shared" ref="MDU25" si="508">MDU23+1</f>
        <v>1</v>
      </c>
      <c r="MDV25" s="460" t="s">
        <v>235</v>
      </c>
      <c r="MDW25" s="460"/>
      <c r="MDX25" s="460"/>
      <c r="MDY25" s="460"/>
      <c r="MDZ25" s="460"/>
      <c r="MEA25" s="460"/>
      <c r="MEB25" s="177"/>
      <c r="MEC25" s="177"/>
      <c r="MED25" s="177"/>
      <c r="MEE25" s="180"/>
      <c r="MEF25" s="461"/>
      <c r="MEG25" s="462"/>
      <c r="MEH25" s="182"/>
      <c r="MEI25" s="7"/>
      <c r="MEJ25" s="184" t="s">
        <v>234</v>
      </c>
      <c r="MEK25" s="180">
        <f t="shared" ref="MEK25" si="509">MEK23+1</f>
        <v>1</v>
      </c>
      <c r="MEL25" s="460" t="s">
        <v>235</v>
      </c>
      <c r="MEM25" s="460"/>
      <c r="MEN25" s="460"/>
      <c r="MEO25" s="460"/>
      <c r="MEP25" s="460"/>
      <c r="MEQ25" s="460"/>
      <c r="MER25" s="177"/>
      <c r="MES25" s="177"/>
      <c r="MET25" s="177"/>
      <c r="MEU25" s="180"/>
      <c r="MEV25" s="461"/>
      <c r="MEW25" s="462"/>
      <c r="MEX25" s="182"/>
      <c r="MEY25" s="7"/>
      <c r="MEZ25" s="184" t="s">
        <v>234</v>
      </c>
      <c r="MFA25" s="180">
        <f t="shared" ref="MFA25" si="510">MFA23+1</f>
        <v>1</v>
      </c>
      <c r="MFB25" s="460" t="s">
        <v>235</v>
      </c>
      <c r="MFC25" s="460"/>
      <c r="MFD25" s="460"/>
      <c r="MFE25" s="460"/>
      <c r="MFF25" s="460"/>
      <c r="MFG25" s="460"/>
      <c r="MFH25" s="177"/>
      <c r="MFI25" s="177"/>
      <c r="MFJ25" s="177"/>
      <c r="MFK25" s="180"/>
      <c r="MFL25" s="461"/>
      <c r="MFM25" s="462"/>
      <c r="MFN25" s="182"/>
      <c r="MFO25" s="7"/>
      <c r="MFP25" s="184" t="s">
        <v>234</v>
      </c>
      <c r="MFQ25" s="180">
        <f t="shared" ref="MFQ25" si="511">MFQ23+1</f>
        <v>1</v>
      </c>
      <c r="MFR25" s="460" t="s">
        <v>235</v>
      </c>
      <c r="MFS25" s="460"/>
      <c r="MFT25" s="460"/>
      <c r="MFU25" s="460"/>
      <c r="MFV25" s="460"/>
      <c r="MFW25" s="460"/>
      <c r="MFX25" s="177"/>
      <c r="MFY25" s="177"/>
      <c r="MFZ25" s="177"/>
      <c r="MGA25" s="180"/>
      <c r="MGB25" s="461"/>
      <c r="MGC25" s="462"/>
      <c r="MGD25" s="182"/>
      <c r="MGE25" s="7"/>
      <c r="MGF25" s="184" t="s">
        <v>234</v>
      </c>
      <c r="MGG25" s="180">
        <f t="shared" ref="MGG25" si="512">MGG23+1</f>
        <v>1</v>
      </c>
      <c r="MGH25" s="460" t="s">
        <v>235</v>
      </c>
      <c r="MGI25" s="460"/>
      <c r="MGJ25" s="460"/>
      <c r="MGK25" s="460"/>
      <c r="MGL25" s="460"/>
      <c r="MGM25" s="460"/>
      <c r="MGN25" s="177"/>
      <c r="MGO25" s="177"/>
      <c r="MGP25" s="177"/>
      <c r="MGQ25" s="180"/>
      <c r="MGR25" s="461"/>
      <c r="MGS25" s="462"/>
      <c r="MGT25" s="182"/>
      <c r="MGU25" s="7"/>
      <c r="MGV25" s="184" t="s">
        <v>234</v>
      </c>
      <c r="MGW25" s="180">
        <f t="shared" ref="MGW25" si="513">MGW23+1</f>
        <v>1</v>
      </c>
      <c r="MGX25" s="460" t="s">
        <v>235</v>
      </c>
      <c r="MGY25" s="460"/>
      <c r="MGZ25" s="460"/>
      <c r="MHA25" s="460"/>
      <c r="MHB25" s="460"/>
      <c r="MHC25" s="460"/>
      <c r="MHD25" s="177"/>
      <c r="MHE25" s="177"/>
      <c r="MHF25" s="177"/>
      <c r="MHG25" s="180"/>
      <c r="MHH25" s="461"/>
      <c r="MHI25" s="462"/>
      <c r="MHJ25" s="182"/>
      <c r="MHK25" s="7"/>
      <c r="MHL25" s="184" t="s">
        <v>234</v>
      </c>
      <c r="MHM25" s="180">
        <f t="shared" ref="MHM25" si="514">MHM23+1</f>
        <v>1</v>
      </c>
      <c r="MHN25" s="460" t="s">
        <v>235</v>
      </c>
      <c r="MHO25" s="460"/>
      <c r="MHP25" s="460"/>
      <c r="MHQ25" s="460"/>
      <c r="MHR25" s="460"/>
      <c r="MHS25" s="460"/>
      <c r="MHT25" s="177"/>
      <c r="MHU25" s="177"/>
      <c r="MHV25" s="177"/>
      <c r="MHW25" s="180"/>
      <c r="MHX25" s="461"/>
      <c r="MHY25" s="462"/>
      <c r="MHZ25" s="182"/>
      <c r="MIA25" s="7"/>
      <c r="MIB25" s="184" t="s">
        <v>234</v>
      </c>
      <c r="MIC25" s="180">
        <f t="shared" ref="MIC25" si="515">MIC23+1</f>
        <v>1</v>
      </c>
      <c r="MID25" s="460" t="s">
        <v>235</v>
      </c>
      <c r="MIE25" s="460"/>
      <c r="MIF25" s="460"/>
      <c r="MIG25" s="460"/>
      <c r="MIH25" s="460"/>
      <c r="MII25" s="460"/>
      <c r="MIJ25" s="177"/>
      <c r="MIK25" s="177"/>
      <c r="MIL25" s="177"/>
      <c r="MIM25" s="180"/>
      <c r="MIN25" s="461"/>
      <c r="MIO25" s="462"/>
      <c r="MIP25" s="182"/>
      <c r="MIQ25" s="7"/>
      <c r="MIR25" s="184" t="s">
        <v>234</v>
      </c>
      <c r="MIS25" s="180">
        <f t="shared" ref="MIS25" si="516">MIS23+1</f>
        <v>1</v>
      </c>
      <c r="MIT25" s="460" t="s">
        <v>235</v>
      </c>
      <c r="MIU25" s="460"/>
      <c r="MIV25" s="460"/>
      <c r="MIW25" s="460"/>
      <c r="MIX25" s="460"/>
      <c r="MIY25" s="460"/>
      <c r="MIZ25" s="177"/>
      <c r="MJA25" s="177"/>
      <c r="MJB25" s="177"/>
      <c r="MJC25" s="180"/>
      <c r="MJD25" s="461"/>
      <c r="MJE25" s="462"/>
      <c r="MJF25" s="182"/>
      <c r="MJG25" s="7"/>
      <c r="MJH25" s="184" t="s">
        <v>234</v>
      </c>
      <c r="MJI25" s="180">
        <f t="shared" ref="MJI25" si="517">MJI23+1</f>
        <v>1</v>
      </c>
      <c r="MJJ25" s="460" t="s">
        <v>235</v>
      </c>
      <c r="MJK25" s="460"/>
      <c r="MJL25" s="460"/>
      <c r="MJM25" s="460"/>
      <c r="MJN25" s="460"/>
      <c r="MJO25" s="460"/>
      <c r="MJP25" s="177"/>
      <c r="MJQ25" s="177"/>
      <c r="MJR25" s="177"/>
      <c r="MJS25" s="180"/>
      <c r="MJT25" s="461"/>
      <c r="MJU25" s="462"/>
      <c r="MJV25" s="182"/>
      <c r="MJW25" s="7"/>
      <c r="MJX25" s="184" t="s">
        <v>234</v>
      </c>
      <c r="MJY25" s="180">
        <f t="shared" ref="MJY25" si="518">MJY23+1</f>
        <v>1</v>
      </c>
      <c r="MJZ25" s="460" t="s">
        <v>235</v>
      </c>
      <c r="MKA25" s="460"/>
      <c r="MKB25" s="460"/>
      <c r="MKC25" s="460"/>
      <c r="MKD25" s="460"/>
      <c r="MKE25" s="460"/>
      <c r="MKF25" s="177"/>
      <c r="MKG25" s="177"/>
      <c r="MKH25" s="177"/>
      <c r="MKI25" s="180"/>
      <c r="MKJ25" s="461"/>
      <c r="MKK25" s="462"/>
      <c r="MKL25" s="182"/>
      <c r="MKM25" s="7"/>
      <c r="MKN25" s="184" t="s">
        <v>234</v>
      </c>
      <c r="MKO25" s="180">
        <f t="shared" ref="MKO25" si="519">MKO23+1</f>
        <v>1</v>
      </c>
      <c r="MKP25" s="460" t="s">
        <v>235</v>
      </c>
      <c r="MKQ25" s="460"/>
      <c r="MKR25" s="460"/>
      <c r="MKS25" s="460"/>
      <c r="MKT25" s="460"/>
      <c r="MKU25" s="460"/>
      <c r="MKV25" s="177"/>
      <c r="MKW25" s="177"/>
      <c r="MKX25" s="177"/>
      <c r="MKY25" s="180"/>
      <c r="MKZ25" s="461"/>
      <c r="MLA25" s="462"/>
      <c r="MLB25" s="182"/>
      <c r="MLC25" s="7"/>
      <c r="MLD25" s="184" t="s">
        <v>234</v>
      </c>
      <c r="MLE25" s="180">
        <f t="shared" ref="MLE25" si="520">MLE23+1</f>
        <v>1</v>
      </c>
      <c r="MLF25" s="460" t="s">
        <v>235</v>
      </c>
      <c r="MLG25" s="460"/>
      <c r="MLH25" s="460"/>
      <c r="MLI25" s="460"/>
      <c r="MLJ25" s="460"/>
      <c r="MLK25" s="460"/>
      <c r="MLL25" s="177"/>
      <c r="MLM25" s="177"/>
      <c r="MLN25" s="177"/>
      <c r="MLO25" s="180"/>
      <c r="MLP25" s="461"/>
      <c r="MLQ25" s="462"/>
      <c r="MLR25" s="182"/>
      <c r="MLS25" s="7"/>
      <c r="MLT25" s="184" t="s">
        <v>234</v>
      </c>
      <c r="MLU25" s="180">
        <f t="shared" ref="MLU25" si="521">MLU23+1</f>
        <v>1</v>
      </c>
      <c r="MLV25" s="460" t="s">
        <v>235</v>
      </c>
      <c r="MLW25" s="460"/>
      <c r="MLX25" s="460"/>
      <c r="MLY25" s="460"/>
      <c r="MLZ25" s="460"/>
      <c r="MMA25" s="460"/>
      <c r="MMB25" s="177"/>
      <c r="MMC25" s="177"/>
      <c r="MMD25" s="177"/>
      <c r="MME25" s="180"/>
      <c r="MMF25" s="461"/>
      <c r="MMG25" s="462"/>
      <c r="MMH25" s="182"/>
      <c r="MMI25" s="7"/>
      <c r="MMJ25" s="184" t="s">
        <v>234</v>
      </c>
      <c r="MMK25" s="180">
        <f t="shared" ref="MMK25" si="522">MMK23+1</f>
        <v>1</v>
      </c>
      <c r="MML25" s="460" t="s">
        <v>235</v>
      </c>
      <c r="MMM25" s="460"/>
      <c r="MMN25" s="460"/>
      <c r="MMO25" s="460"/>
      <c r="MMP25" s="460"/>
      <c r="MMQ25" s="460"/>
      <c r="MMR25" s="177"/>
      <c r="MMS25" s="177"/>
      <c r="MMT25" s="177"/>
      <c r="MMU25" s="180"/>
      <c r="MMV25" s="461"/>
      <c r="MMW25" s="462"/>
      <c r="MMX25" s="182"/>
      <c r="MMY25" s="7"/>
      <c r="MMZ25" s="184" t="s">
        <v>234</v>
      </c>
      <c r="MNA25" s="180">
        <f t="shared" ref="MNA25" si="523">MNA23+1</f>
        <v>1</v>
      </c>
      <c r="MNB25" s="460" t="s">
        <v>235</v>
      </c>
      <c r="MNC25" s="460"/>
      <c r="MND25" s="460"/>
      <c r="MNE25" s="460"/>
      <c r="MNF25" s="460"/>
      <c r="MNG25" s="460"/>
      <c r="MNH25" s="177"/>
      <c r="MNI25" s="177"/>
      <c r="MNJ25" s="177"/>
      <c r="MNK25" s="180"/>
      <c r="MNL25" s="461"/>
      <c r="MNM25" s="462"/>
      <c r="MNN25" s="182"/>
      <c r="MNO25" s="7"/>
      <c r="MNP25" s="184" t="s">
        <v>234</v>
      </c>
      <c r="MNQ25" s="180">
        <f t="shared" ref="MNQ25" si="524">MNQ23+1</f>
        <v>1</v>
      </c>
      <c r="MNR25" s="460" t="s">
        <v>235</v>
      </c>
      <c r="MNS25" s="460"/>
      <c r="MNT25" s="460"/>
      <c r="MNU25" s="460"/>
      <c r="MNV25" s="460"/>
      <c r="MNW25" s="460"/>
      <c r="MNX25" s="177"/>
      <c r="MNY25" s="177"/>
      <c r="MNZ25" s="177"/>
      <c r="MOA25" s="180"/>
      <c r="MOB25" s="461"/>
      <c r="MOC25" s="462"/>
      <c r="MOD25" s="182"/>
      <c r="MOE25" s="7"/>
      <c r="MOF25" s="184" t="s">
        <v>234</v>
      </c>
      <c r="MOG25" s="180">
        <f t="shared" ref="MOG25" si="525">MOG23+1</f>
        <v>1</v>
      </c>
      <c r="MOH25" s="460" t="s">
        <v>235</v>
      </c>
      <c r="MOI25" s="460"/>
      <c r="MOJ25" s="460"/>
      <c r="MOK25" s="460"/>
      <c r="MOL25" s="460"/>
      <c r="MOM25" s="460"/>
      <c r="MON25" s="177"/>
      <c r="MOO25" s="177"/>
      <c r="MOP25" s="177"/>
      <c r="MOQ25" s="180"/>
      <c r="MOR25" s="461"/>
      <c r="MOS25" s="462"/>
      <c r="MOT25" s="182"/>
      <c r="MOU25" s="7"/>
      <c r="MOV25" s="184" t="s">
        <v>234</v>
      </c>
      <c r="MOW25" s="180">
        <f t="shared" ref="MOW25" si="526">MOW23+1</f>
        <v>1</v>
      </c>
      <c r="MOX25" s="460" t="s">
        <v>235</v>
      </c>
      <c r="MOY25" s="460"/>
      <c r="MOZ25" s="460"/>
      <c r="MPA25" s="460"/>
      <c r="MPB25" s="460"/>
      <c r="MPC25" s="460"/>
      <c r="MPD25" s="177"/>
      <c r="MPE25" s="177"/>
      <c r="MPF25" s="177"/>
      <c r="MPG25" s="180"/>
      <c r="MPH25" s="461"/>
      <c r="MPI25" s="462"/>
      <c r="MPJ25" s="182"/>
      <c r="MPK25" s="7"/>
      <c r="MPL25" s="184" t="s">
        <v>234</v>
      </c>
      <c r="MPM25" s="180">
        <f t="shared" ref="MPM25" si="527">MPM23+1</f>
        <v>1</v>
      </c>
      <c r="MPN25" s="460" t="s">
        <v>235</v>
      </c>
      <c r="MPO25" s="460"/>
      <c r="MPP25" s="460"/>
      <c r="MPQ25" s="460"/>
      <c r="MPR25" s="460"/>
      <c r="MPS25" s="460"/>
      <c r="MPT25" s="177"/>
      <c r="MPU25" s="177"/>
      <c r="MPV25" s="177"/>
      <c r="MPW25" s="180"/>
      <c r="MPX25" s="461"/>
      <c r="MPY25" s="462"/>
      <c r="MPZ25" s="182"/>
      <c r="MQA25" s="7"/>
      <c r="MQB25" s="184" t="s">
        <v>234</v>
      </c>
      <c r="MQC25" s="180">
        <f t="shared" ref="MQC25" si="528">MQC23+1</f>
        <v>1</v>
      </c>
      <c r="MQD25" s="460" t="s">
        <v>235</v>
      </c>
      <c r="MQE25" s="460"/>
      <c r="MQF25" s="460"/>
      <c r="MQG25" s="460"/>
      <c r="MQH25" s="460"/>
      <c r="MQI25" s="460"/>
      <c r="MQJ25" s="177"/>
      <c r="MQK25" s="177"/>
      <c r="MQL25" s="177"/>
      <c r="MQM25" s="180"/>
      <c r="MQN25" s="461"/>
      <c r="MQO25" s="462"/>
      <c r="MQP25" s="182"/>
      <c r="MQQ25" s="7"/>
      <c r="MQR25" s="184" t="s">
        <v>234</v>
      </c>
      <c r="MQS25" s="180">
        <f t="shared" ref="MQS25" si="529">MQS23+1</f>
        <v>1</v>
      </c>
      <c r="MQT25" s="460" t="s">
        <v>235</v>
      </c>
      <c r="MQU25" s="460"/>
      <c r="MQV25" s="460"/>
      <c r="MQW25" s="460"/>
      <c r="MQX25" s="460"/>
      <c r="MQY25" s="460"/>
      <c r="MQZ25" s="177"/>
      <c r="MRA25" s="177"/>
      <c r="MRB25" s="177"/>
      <c r="MRC25" s="180"/>
      <c r="MRD25" s="461"/>
      <c r="MRE25" s="462"/>
      <c r="MRF25" s="182"/>
      <c r="MRG25" s="7"/>
      <c r="MRH25" s="184" t="s">
        <v>234</v>
      </c>
      <c r="MRI25" s="180">
        <f t="shared" ref="MRI25" si="530">MRI23+1</f>
        <v>1</v>
      </c>
      <c r="MRJ25" s="460" t="s">
        <v>235</v>
      </c>
      <c r="MRK25" s="460"/>
      <c r="MRL25" s="460"/>
      <c r="MRM25" s="460"/>
      <c r="MRN25" s="460"/>
      <c r="MRO25" s="460"/>
      <c r="MRP25" s="177"/>
      <c r="MRQ25" s="177"/>
      <c r="MRR25" s="177"/>
      <c r="MRS25" s="180"/>
      <c r="MRT25" s="461"/>
      <c r="MRU25" s="462"/>
      <c r="MRV25" s="182"/>
      <c r="MRW25" s="7"/>
      <c r="MRX25" s="184" t="s">
        <v>234</v>
      </c>
      <c r="MRY25" s="180">
        <f t="shared" ref="MRY25" si="531">MRY23+1</f>
        <v>1</v>
      </c>
      <c r="MRZ25" s="460" t="s">
        <v>235</v>
      </c>
      <c r="MSA25" s="460"/>
      <c r="MSB25" s="460"/>
      <c r="MSC25" s="460"/>
      <c r="MSD25" s="460"/>
      <c r="MSE25" s="460"/>
      <c r="MSF25" s="177"/>
      <c r="MSG25" s="177"/>
      <c r="MSH25" s="177"/>
      <c r="MSI25" s="180"/>
      <c r="MSJ25" s="461"/>
      <c r="MSK25" s="462"/>
      <c r="MSL25" s="182"/>
      <c r="MSM25" s="7"/>
      <c r="MSN25" s="184" t="s">
        <v>234</v>
      </c>
      <c r="MSO25" s="180">
        <f t="shared" ref="MSO25" si="532">MSO23+1</f>
        <v>1</v>
      </c>
      <c r="MSP25" s="460" t="s">
        <v>235</v>
      </c>
      <c r="MSQ25" s="460"/>
      <c r="MSR25" s="460"/>
      <c r="MSS25" s="460"/>
      <c r="MST25" s="460"/>
      <c r="MSU25" s="460"/>
      <c r="MSV25" s="177"/>
      <c r="MSW25" s="177"/>
      <c r="MSX25" s="177"/>
      <c r="MSY25" s="180"/>
      <c r="MSZ25" s="461"/>
      <c r="MTA25" s="462"/>
      <c r="MTB25" s="182"/>
      <c r="MTC25" s="7"/>
      <c r="MTD25" s="184" t="s">
        <v>234</v>
      </c>
      <c r="MTE25" s="180">
        <f t="shared" ref="MTE25" si="533">MTE23+1</f>
        <v>1</v>
      </c>
      <c r="MTF25" s="460" t="s">
        <v>235</v>
      </c>
      <c r="MTG25" s="460"/>
      <c r="MTH25" s="460"/>
      <c r="MTI25" s="460"/>
      <c r="MTJ25" s="460"/>
      <c r="MTK25" s="460"/>
      <c r="MTL25" s="177"/>
      <c r="MTM25" s="177"/>
      <c r="MTN25" s="177"/>
      <c r="MTO25" s="180"/>
      <c r="MTP25" s="461"/>
      <c r="MTQ25" s="462"/>
      <c r="MTR25" s="182"/>
      <c r="MTS25" s="7"/>
      <c r="MTT25" s="184" t="s">
        <v>234</v>
      </c>
      <c r="MTU25" s="180">
        <f t="shared" ref="MTU25" si="534">MTU23+1</f>
        <v>1</v>
      </c>
      <c r="MTV25" s="460" t="s">
        <v>235</v>
      </c>
      <c r="MTW25" s="460"/>
      <c r="MTX25" s="460"/>
      <c r="MTY25" s="460"/>
      <c r="MTZ25" s="460"/>
      <c r="MUA25" s="460"/>
      <c r="MUB25" s="177"/>
      <c r="MUC25" s="177"/>
      <c r="MUD25" s="177"/>
      <c r="MUE25" s="180"/>
      <c r="MUF25" s="461"/>
      <c r="MUG25" s="462"/>
      <c r="MUH25" s="182"/>
      <c r="MUI25" s="7"/>
      <c r="MUJ25" s="184" t="s">
        <v>234</v>
      </c>
      <c r="MUK25" s="180">
        <f t="shared" ref="MUK25" si="535">MUK23+1</f>
        <v>1</v>
      </c>
      <c r="MUL25" s="460" t="s">
        <v>235</v>
      </c>
      <c r="MUM25" s="460"/>
      <c r="MUN25" s="460"/>
      <c r="MUO25" s="460"/>
      <c r="MUP25" s="460"/>
      <c r="MUQ25" s="460"/>
      <c r="MUR25" s="177"/>
      <c r="MUS25" s="177"/>
      <c r="MUT25" s="177"/>
      <c r="MUU25" s="180"/>
      <c r="MUV25" s="461"/>
      <c r="MUW25" s="462"/>
      <c r="MUX25" s="182"/>
      <c r="MUY25" s="7"/>
      <c r="MUZ25" s="184" t="s">
        <v>234</v>
      </c>
      <c r="MVA25" s="180">
        <f t="shared" ref="MVA25" si="536">MVA23+1</f>
        <v>1</v>
      </c>
      <c r="MVB25" s="460" t="s">
        <v>235</v>
      </c>
      <c r="MVC25" s="460"/>
      <c r="MVD25" s="460"/>
      <c r="MVE25" s="460"/>
      <c r="MVF25" s="460"/>
      <c r="MVG25" s="460"/>
      <c r="MVH25" s="177"/>
      <c r="MVI25" s="177"/>
      <c r="MVJ25" s="177"/>
      <c r="MVK25" s="180"/>
      <c r="MVL25" s="461"/>
      <c r="MVM25" s="462"/>
      <c r="MVN25" s="182"/>
      <c r="MVO25" s="7"/>
      <c r="MVP25" s="184" t="s">
        <v>234</v>
      </c>
      <c r="MVQ25" s="180">
        <f t="shared" ref="MVQ25" si="537">MVQ23+1</f>
        <v>1</v>
      </c>
      <c r="MVR25" s="460" t="s">
        <v>235</v>
      </c>
      <c r="MVS25" s="460"/>
      <c r="MVT25" s="460"/>
      <c r="MVU25" s="460"/>
      <c r="MVV25" s="460"/>
      <c r="MVW25" s="460"/>
      <c r="MVX25" s="177"/>
      <c r="MVY25" s="177"/>
      <c r="MVZ25" s="177"/>
      <c r="MWA25" s="180"/>
      <c r="MWB25" s="461"/>
      <c r="MWC25" s="462"/>
      <c r="MWD25" s="182"/>
      <c r="MWE25" s="7"/>
      <c r="MWF25" s="184" t="s">
        <v>234</v>
      </c>
      <c r="MWG25" s="180">
        <f t="shared" ref="MWG25" si="538">MWG23+1</f>
        <v>1</v>
      </c>
      <c r="MWH25" s="460" t="s">
        <v>235</v>
      </c>
      <c r="MWI25" s="460"/>
      <c r="MWJ25" s="460"/>
      <c r="MWK25" s="460"/>
      <c r="MWL25" s="460"/>
      <c r="MWM25" s="460"/>
      <c r="MWN25" s="177"/>
      <c r="MWO25" s="177"/>
      <c r="MWP25" s="177"/>
      <c r="MWQ25" s="180"/>
      <c r="MWR25" s="461"/>
      <c r="MWS25" s="462"/>
      <c r="MWT25" s="182"/>
      <c r="MWU25" s="7"/>
      <c r="MWV25" s="184" t="s">
        <v>234</v>
      </c>
      <c r="MWW25" s="180">
        <f t="shared" ref="MWW25" si="539">MWW23+1</f>
        <v>1</v>
      </c>
      <c r="MWX25" s="460" t="s">
        <v>235</v>
      </c>
      <c r="MWY25" s="460"/>
      <c r="MWZ25" s="460"/>
      <c r="MXA25" s="460"/>
      <c r="MXB25" s="460"/>
      <c r="MXC25" s="460"/>
      <c r="MXD25" s="177"/>
      <c r="MXE25" s="177"/>
      <c r="MXF25" s="177"/>
      <c r="MXG25" s="180"/>
      <c r="MXH25" s="461"/>
      <c r="MXI25" s="462"/>
      <c r="MXJ25" s="182"/>
      <c r="MXK25" s="7"/>
      <c r="MXL25" s="184" t="s">
        <v>234</v>
      </c>
      <c r="MXM25" s="180">
        <f t="shared" ref="MXM25" si="540">MXM23+1</f>
        <v>1</v>
      </c>
      <c r="MXN25" s="460" t="s">
        <v>235</v>
      </c>
      <c r="MXO25" s="460"/>
      <c r="MXP25" s="460"/>
      <c r="MXQ25" s="460"/>
      <c r="MXR25" s="460"/>
      <c r="MXS25" s="460"/>
      <c r="MXT25" s="177"/>
      <c r="MXU25" s="177"/>
      <c r="MXV25" s="177"/>
      <c r="MXW25" s="180"/>
      <c r="MXX25" s="461"/>
      <c r="MXY25" s="462"/>
      <c r="MXZ25" s="182"/>
      <c r="MYA25" s="7"/>
      <c r="MYB25" s="184" t="s">
        <v>234</v>
      </c>
      <c r="MYC25" s="180">
        <f t="shared" ref="MYC25" si="541">MYC23+1</f>
        <v>1</v>
      </c>
      <c r="MYD25" s="460" t="s">
        <v>235</v>
      </c>
      <c r="MYE25" s="460"/>
      <c r="MYF25" s="460"/>
      <c r="MYG25" s="460"/>
      <c r="MYH25" s="460"/>
      <c r="MYI25" s="460"/>
      <c r="MYJ25" s="177"/>
      <c r="MYK25" s="177"/>
      <c r="MYL25" s="177"/>
      <c r="MYM25" s="180"/>
      <c r="MYN25" s="461"/>
      <c r="MYO25" s="462"/>
      <c r="MYP25" s="182"/>
      <c r="MYQ25" s="7"/>
      <c r="MYR25" s="184" t="s">
        <v>234</v>
      </c>
      <c r="MYS25" s="180">
        <f t="shared" ref="MYS25" si="542">MYS23+1</f>
        <v>1</v>
      </c>
      <c r="MYT25" s="460" t="s">
        <v>235</v>
      </c>
      <c r="MYU25" s="460"/>
      <c r="MYV25" s="460"/>
      <c r="MYW25" s="460"/>
      <c r="MYX25" s="460"/>
      <c r="MYY25" s="460"/>
      <c r="MYZ25" s="177"/>
      <c r="MZA25" s="177"/>
      <c r="MZB25" s="177"/>
      <c r="MZC25" s="180"/>
      <c r="MZD25" s="461"/>
      <c r="MZE25" s="462"/>
      <c r="MZF25" s="182"/>
      <c r="MZG25" s="7"/>
      <c r="MZH25" s="184" t="s">
        <v>234</v>
      </c>
      <c r="MZI25" s="180">
        <f t="shared" ref="MZI25" si="543">MZI23+1</f>
        <v>1</v>
      </c>
      <c r="MZJ25" s="460" t="s">
        <v>235</v>
      </c>
      <c r="MZK25" s="460"/>
      <c r="MZL25" s="460"/>
      <c r="MZM25" s="460"/>
      <c r="MZN25" s="460"/>
      <c r="MZO25" s="460"/>
      <c r="MZP25" s="177"/>
      <c r="MZQ25" s="177"/>
      <c r="MZR25" s="177"/>
      <c r="MZS25" s="180"/>
      <c r="MZT25" s="461"/>
      <c r="MZU25" s="462"/>
      <c r="MZV25" s="182"/>
      <c r="MZW25" s="7"/>
      <c r="MZX25" s="184" t="s">
        <v>234</v>
      </c>
      <c r="MZY25" s="180">
        <f t="shared" ref="MZY25" si="544">MZY23+1</f>
        <v>1</v>
      </c>
      <c r="MZZ25" s="460" t="s">
        <v>235</v>
      </c>
      <c r="NAA25" s="460"/>
      <c r="NAB25" s="460"/>
      <c r="NAC25" s="460"/>
      <c r="NAD25" s="460"/>
      <c r="NAE25" s="460"/>
      <c r="NAF25" s="177"/>
      <c r="NAG25" s="177"/>
      <c r="NAH25" s="177"/>
      <c r="NAI25" s="180"/>
      <c r="NAJ25" s="461"/>
      <c r="NAK25" s="462"/>
      <c r="NAL25" s="182"/>
      <c r="NAM25" s="7"/>
      <c r="NAN25" s="184" t="s">
        <v>234</v>
      </c>
      <c r="NAO25" s="180">
        <f t="shared" ref="NAO25" si="545">NAO23+1</f>
        <v>1</v>
      </c>
      <c r="NAP25" s="460" t="s">
        <v>235</v>
      </c>
      <c r="NAQ25" s="460"/>
      <c r="NAR25" s="460"/>
      <c r="NAS25" s="460"/>
      <c r="NAT25" s="460"/>
      <c r="NAU25" s="460"/>
      <c r="NAV25" s="177"/>
      <c r="NAW25" s="177"/>
      <c r="NAX25" s="177"/>
      <c r="NAY25" s="180"/>
      <c r="NAZ25" s="461"/>
      <c r="NBA25" s="462"/>
      <c r="NBB25" s="182"/>
      <c r="NBC25" s="7"/>
      <c r="NBD25" s="184" t="s">
        <v>234</v>
      </c>
      <c r="NBE25" s="180">
        <f t="shared" ref="NBE25" si="546">NBE23+1</f>
        <v>1</v>
      </c>
      <c r="NBF25" s="460" t="s">
        <v>235</v>
      </c>
      <c r="NBG25" s="460"/>
      <c r="NBH25" s="460"/>
      <c r="NBI25" s="460"/>
      <c r="NBJ25" s="460"/>
      <c r="NBK25" s="460"/>
      <c r="NBL25" s="177"/>
      <c r="NBM25" s="177"/>
      <c r="NBN25" s="177"/>
      <c r="NBO25" s="180"/>
      <c r="NBP25" s="461"/>
      <c r="NBQ25" s="462"/>
      <c r="NBR25" s="182"/>
      <c r="NBS25" s="7"/>
      <c r="NBT25" s="184" t="s">
        <v>234</v>
      </c>
      <c r="NBU25" s="180">
        <f t="shared" ref="NBU25" si="547">NBU23+1</f>
        <v>1</v>
      </c>
      <c r="NBV25" s="460" t="s">
        <v>235</v>
      </c>
      <c r="NBW25" s="460"/>
      <c r="NBX25" s="460"/>
      <c r="NBY25" s="460"/>
      <c r="NBZ25" s="460"/>
      <c r="NCA25" s="460"/>
      <c r="NCB25" s="177"/>
      <c r="NCC25" s="177"/>
      <c r="NCD25" s="177"/>
      <c r="NCE25" s="180"/>
      <c r="NCF25" s="461"/>
      <c r="NCG25" s="462"/>
      <c r="NCH25" s="182"/>
      <c r="NCI25" s="7"/>
      <c r="NCJ25" s="184" t="s">
        <v>234</v>
      </c>
      <c r="NCK25" s="180">
        <f t="shared" ref="NCK25" si="548">NCK23+1</f>
        <v>1</v>
      </c>
      <c r="NCL25" s="460" t="s">
        <v>235</v>
      </c>
      <c r="NCM25" s="460"/>
      <c r="NCN25" s="460"/>
      <c r="NCO25" s="460"/>
      <c r="NCP25" s="460"/>
      <c r="NCQ25" s="460"/>
      <c r="NCR25" s="177"/>
      <c r="NCS25" s="177"/>
      <c r="NCT25" s="177"/>
      <c r="NCU25" s="180"/>
      <c r="NCV25" s="461"/>
      <c r="NCW25" s="462"/>
      <c r="NCX25" s="182"/>
      <c r="NCY25" s="7"/>
      <c r="NCZ25" s="184" t="s">
        <v>234</v>
      </c>
      <c r="NDA25" s="180">
        <f t="shared" ref="NDA25" si="549">NDA23+1</f>
        <v>1</v>
      </c>
      <c r="NDB25" s="460" t="s">
        <v>235</v>
      </c>
      <c r="NDC25" s="460"/>
      <c r="NDD25" s="460"/>
      <c r="NDE25" s="460"/>
      <c r="NDF25" s="460"/>
      <c r="NDG25" s="460"/>
      <c r="NDH25" s="177"/>
      <c r="NDI25" s="177"/>
      <c r="NDJ25" s="177"/>
      <c r="NDK25" s="180"/>
      <c r="NDL25" s="461"/>
      <c r="NDM25" s="462"/>
      <c r="NDN25" s="182"/>
      <c r="NDO25" s="7"/>
      <c r="NDP25" s="184" t="s">
        <v>234</v>
      </c>
      <c r="NDQ25" s="180">
        <f t="shared" ref="NDQ25" si="550">NDQ23+1</f>
        <v>1</v>
      </c>
      <c r="NDR25" s="460" t="s">
        <v>235</v>
      </c>
      <c r="NDS25" s="460"/>
      <c r="NDT25" s="460"/>
      <c r="NDU25" s="460"/>
      <c r="NDV25" s="460"/>
      <c r="NDW25" s="460"/>
      <c r="NDX25" s="177"/>
      <c r="NDY25" s="177"/>
      <c r="NDZ25" s="177"/>
      <c r="NEA25" s="180"/>
      <c r="NEB25" s="461"/>
      <c r="NEC25" s="462"/>
      <c r="NED25" s="182"/>
      <c r="NEE25" s="7"/>
      <c r="NEF25" s="184" t="s">
        <v>234</v>
      </c>
      <c r="NEG25" s="180">
        <f t="shared" ref="NEG25" si="551">NEG23+1</f>
        <v>1</v>
      </c>
      <c r="NEH25" s="460" t="s">
        <v>235</v>
      </c>
      <c r="NEI25" s="460"/>
      <c r="NEJ25" s="460"/>
      <c r="NEK25" s="460"/>
      <c r="NEL25" s="460"/>
      <c r="NEM25" s="460"/>
      <c r="NEN25" s="177"/>
      <c r="NEO25" s="177"/>
      <c r="NEP25" s="177"/>
      <c r="NEQ25" s="180"/>
      <c r="NER25" s="461"/>
      <c r="NES25" s="462"/>
      <c r="NET25" s="182"/>
      <c r="NEU25" s="7"/>
      <c r="NEV25" s="184" t="s">
        <v>234</v>
      </c>
      <c r="NEW25" s="180">
        <f t="shared" ref="NEW25" si="552">NEW23+1</f>
        <v>1</v>
      </c>
      <c r="NEX25" s="460" t="s">
        <v>235</v>
      </c>
      <c r="NEY25" s="460"/>
      <c r="NEZ25" s="460"/>
      <c r="NFA25" s="460"/>
      <c r="NFB25" s="460"/>
      <c r="NFC25" s="460"/>
      <c r="NFD25" s="177"/>
      <c r="NFE25" s="177"/>
      <c r="NFF25" s="177"/>
      <c r="NFG25" s="180"/>
      <c r="NFH25" s="461"/>
      <c r="NFI25" s="462"/>
      <c r="NFJ25" s="182"/>
      <c r="NFK25" s="7"/>
      <c r="NFL25" s="184" t="s">
        <v>234</v>
      </c>
      <c r="NFM25" s="180">
        <f t="shared" ref="NFM25" si="553">NFM23+1</f>
        <v>1</v>
      </c>
      <c r="NFN25" s="460" t="s">
        <v>235</v>
      </c>
      <c r="NFO25" s="460"/>
      <c r="NFP25" s="460"/>
      <c r="NFQ25" s="460"/>
      <c r="NFR25" s="460"/>
      <c r="NFS25" s="460"/>
      <c r="NFT25" s="177"/>
      <c r="NFU25" s="177"/>
      <c r="NFV25" s="177"/>
      <c r="NFW25" s="180"/>
      <c r="NFX25" s="461"/>
      <c r="NFY25" s="462"/>
      <c r="NFZ25" s="182"/>
      <c r="NGA25" s="7"/>
      <c r="NGB25" s="184" t="s">
        <v>234</v>
      </c>
      <c r="NGC25" s="180">
        <f t="shared" ref="NGC25" si="554">NGC23+1</f>
        <v>1</v>
      </c>
      <c r="NGD25" s="460" t="s">
        <v>235</v>
      </c>
      <c r="NGE25" s="460"/>
      <c r="NGF25" s="460"/>
      <c r="NGG25" s="460"/>
      <c r="NGH25" s="460"/>
      <c r="NGI25" s="460"/>
      <c r="NGJ25" s="177"/>
      <c r="NGK25" s="177"/>
      <c r="NGL25" s="177"/>
      <c r="NGM25" s="180"/>
      <c r="NGN25" s="461"/>
      <c r="NGO25" s="462"/>
      <c r="NGP25" s="182"/>
      <c r="NGQ25" s="7"/>
      <c r="NGR25" s="184" t="s">
        <v>234</v>
      </c>
      <c r="NGS25" s="180">
        <f t="shared" ref="NGS25" si="555">NGS23+1</f>
        <v>1</v>
      </c>
      <c r="NGT25" s="460" t="s">
        <v>235</v>
      </c>
      <c r="NGU25" s="460"/>
      <c r="NGV25" s="460"/>
      <c r="NGW25" s="460"/>
      <c r="NGX25" s="460"/>
      <c r="NGY25" s="460"/>
      <c r="NGZ25" s="177"/>
      <c r="NHA25" s="177"/>
      <c r="NHB25" s="177"/>
      <c r="NHC25" s="180"/>
      <c r="NHD25" s="461"/>
      <c r="NHE25" s="462"/>
      <c r="NHF25" s="182"/>
      <c r="NHG25" s="7"/>
      <c r="NHH25" s="184" t="s">
        <v>234</v>
      </c>
      <c r="NHI25" s="180">
        <f t="shared" ref="NHI25" si="556">NHI23+1</f>
        <v>1</v>
      </c>
      <c r="NHJ25" s="460" t="s">
        <v>235</v>
      </c>
      <c r="NHK25" s="460"/>
      <c r="NHL25" s="460"/>
      <c r="NHM25" s="460"/>
      <c r="NHN25" s="460"/>
      <c r="NHO25" s="460"/>
      <c r="NHP25" s="177"/>
      <c r="NHQ25" s="177"/>
      <c r="NHR25" s="177"/>
      <c r="NHS25" s="180"/>
      <c r="NHT25" s="461"/>
      <c r="NHU25" s="462"/>
      <c r="NHV25" s="182"/>
      <c r="NHW25" s="7"/>
      <c r="NHX25" s="184" t="s">
        <v>234</v>
      </c>
      <c r="NHY25" s="180">
        <f t="shared" ref="NHY25" si="557">NHY23+1</f>
        <v>1</v>
      </c>
      <c r="NHZ25" s="460" t="s">
        <v>235</v>
      </c>
      <c r="NIA25" s="460"/>
      <c r="NIB25" s="460"/>
      <c r="NIC25" s="460"/>
      <c r="NID25" s="460"/>
      <c r="NIE25" s="460"/>
      <c r="NIF25" s="177"/>
      <c r="NIG25" s="177"/>
      <c r="NIH25" s="177"/>
      <c r="NII25" s="180"/>
      <c r="NIJ25" s="461"/>
      <c r="NIK25" s="462"/>
      <c r="NIL25" s="182"/>
      <c r="NIM25" s="7"/>
      <c r="NIN25" s="184" t="s">
        <v>234</v>
      </c>
      <c r="NIO25" s="180">
        <f t="shared" ref="NIO25" si="558">NIO23+1</f>
        <v>1</v>
      </c>
      <c r="NIP25" s="460" t="s">
        <v>235</v>
      </c>
      <c r="NIQ25" s="460"/>
      <c r="NIR25" s="460"/>
      <c r="NIS25" s="460"/>
      <c r="NIT25" s="460"/>
      <c r="NIU25" s="460"/>
      <c r="NIV25" s="177"/>
      <c r="NIW25" s="177"/>
      <c r="NIX25" s="177"/>
      <c r="NIY25" s="180"/>
      <c r="NIZ25" s="461"/>
      <c r="NJA25" s="462"/>
      <c r="NJB25" s="182"/>
      <c r="NJC25" s="7"/>
      <c r="NJD25" s="184" t="s">
        <v>234</v>
      </c>
      <c r="NJE25" s="180">
        <f t="shared" ref="NJE25" si="559">NJE23+1</f>
        <v>1</v>
      </c>
      <c r="NJF25" s="460" t="s">
        <v>235</v>
      </c>
      <c r="NJG25" s="460"/>
      <c r="NJH25" s="460"/>
      <c r="NJI25" s="460"/>
      <c r="NJJ25" s="460"/>
      <c r="NJK25" s="460"/>
      <c r="NJL25" s="177"/>
      <c r="NJM25" s="177"/>
      <c r="NJN25" s="177"/>
      <c r="NJO25" s="180"/>
      <c r="NJP25" s="461"/>
      <c r="NJQ25" s="462"/>
      <c r="NJR25" s="182"/>
      <c r="NJS25" s="7"/>
      <c r="NJT25" s="184" t="s">
        <v>234</v>
      </c>
      <c r="NJU25" s="180">
        <f t="shared" ref="NJU25" si="560">NJU23+1</f>
        <v>1</v>
      </c>
      <c r="NJV25" s="460" t="s">
        <v>235</v>
      </c>
      <c r="NJW25" s="460"/>
      <c r="NJX25" s="460"/>
      <c r="NJY25" s="460"/>
      <c r="NJZ25" s="460"/>
      <c r="NKA25" s="460"/>
      <c r="NKB25" s="177"/>
      <c r="NKC25" s="177"/>
      <c r="NKD25" s="177"/>
      <c r="NKE25" s="180"/>
      <c r="NKF25" s="461"/>
      <c r="NKG25" s="462"/>
      <c r="NKH25" s="182"/>
      <c r="NKI25" s="7"/>
      <c r="NKJ25" s="184" t="s">
        <v>234</v>
      </c>
      <c r="NKK25" s="180">
        <f t="shared" ref="NKK25" si="561">NKK23+1</f>
        <v>1</v>
      </c>
      <c r="NKL25" s="460" t="s">
        <v>235</v>
      </c>
      <c r="NKM25" s="460"/>
      <c r="NKN25" s="460"/>
      <c r="NKO25" s="460"/>
      <c r="NKP25" s="460"/>
      <c r="NKQ25" s="460"/>
      <c r="NKR25" s="177"/>
      <c r="NKS25" s="177"/>
      <c r="NKT25" s="177"/>
      <c r="NKU25" s="180"/>
      <c r="NKV25" s="461"/>
      <c r="NKW25" s="462"/>
      <c r="NKX25" s="182"/>
      <c r="NKY25" s="7"/>
      <c r="NKZ25" s="184" t="s">
        <v>234</v>
      </c>
      <c r="NLA25" s="180">
        <f t="shared" ref="NLA25" si="562">NLA23+1</f>
        <v>1</v>
      </c>
      <c r="NLB25" s="460" t="s">
        <v>235</v>
      </c>
      <c r="NLC25" s="460"/>
      <c r="NLD25" s="460"/>
      <c r="NLE25" s="460"/>
      <c r="NLF25" s="460"/>
      <c r="NLG25" s="460"/>
      <c r="NLH25" s="177"/>
      <c r="NLI25" s="177"/>
      <c r="NLJ25" s="177"/>
      <c r="NLK25" s="180"/>
      <c r="NLL25" s="461"/>
      <c r="NLM25" s="462"/>
      <c r="NLN25" s="182"/>
      <c r="NLO25" s="7"/>
      <c r="NLP25" s="184" t="s">
        <v>234</v>
      </c>
      <c r="NLQ25" s="180">
        <f t="shared" ref="NLQ25" si="563">NLQ23+1</f>
        <v>1</v>
      </c>
      <c r="NLR25" s="460" t="s">
        <v>235</v>
      </c>
      <c r="NLS25" s="460"/>
      <c r="NLT25" s="460"/>
      <c r="NLU25" s="460"/>
      <c r="NLV25" s="460"/>
      <c r="NLW25" s="460"/>
      <c r="NLX25" s="177"/>
      <c r="NLY25" s="177"/>
      <c r="NLZ25" s="177"/>
      <c r="NMA25" s="180"/>
      <c r="NMB25" s="461"/>
      <c r="NMC25" s="462"/>
      <c r="NMD25" s="182"/>
      <c r="NME25" s="7"/>
      <c r="NMF25" s="184" t="s">
        <v>234</v>
      </c>
      <c r="NMG25" s="180">
        <f t="shared" ref="NMG25" si="564">NMG23+1</f>
        <v>1</v>
      </c>
      <c r="NMH25" s="460" t="s">
        <v>235</v>
      </c>
      <c r="NMI25" s="460"/>
      <c r="NMJ25" s="460"/>
      <c r="NMK25" s="460"/>
      <c r="NML25" s="460"/>
      <c r="NMM25" s="460"/>
      <c r="NMN25" s="177"/>
      <c r="NMO25" s="177"/>
      <c r="NMP25" s="177"/>
      <c r="NMQ25" s="180"/>
      <c r="NMR25" s="461"/>
      <c r="NMS25" s="462"/>
      <c r="NMT25" s="182"/>
      <c r="NMU25" s="7"/>
      <c r="NMV25" s="184" t="s">
        <v>234</v>
      </c>
      <c r="NMW25" s="180">
        <f t="shared" ref="NMW25" si="565">NMW23+1</f>
        <v>1</v>
      </c>
      <c r="NMX25" s="460" t="s">
        <v>235</v>
      </c>
      <c r="NMY25" s="460"/>
      <c r="NMZ25" s="460"/>
      <c r="NNA25" s="460"/>
      <c r="NNB25" s="460"/>
      <c r="NNC25" s="460"/>
      <c r="NND25" s="177"/>
      <c r="NNE25" s="177"/>
      <c r="NNF25" s="177"/>
      <c r="NNG25" s="180"/>
      <c r="NNH25" s="461"/>
      <c r="NNI25" s="462"/>
      <c r="NNJ25" s="182"/>
      <c r="NNK25" s="7"/>
      <c r="NNL25" s="184" t="s">
        <v>234</v>
      </c>
      <c r="NNM25" s="180">
        <f t="shared" ref="NNM25" si="566">NNM23+1</f>
        <v>1</v>
      </c>
      <c r="NNN25" s="460" t="s">
        <v>235</v>
      </c>
      <c r="NNO25" s="460"/>
      <c r="NNP25" s="460"/>
      <c r="NNQ25" s="460"/>
      <c r="NNR25" s="460"/>
      <c r="NNS25" s="460"/>
      <c r="NNT25" s="177"/>
      <c r="NNU25" s="177"/>
      <c r="NNV25" s="177"/>
      <c r="NNW25" s="180"/>
      <c r="NNX25" s="461"/>
      <c r="NNY25" s="462"/>
      <c r="NNZ25" s="182"/>
      <c r="NOA25" s="7"/>
      <c r="NOB25" s="184" t="s">
        <v>234</v>
      </c>
      <c r="NOC25" s="180">
        <f t="shared" ref="NOC25" si="567">NOC23+1</f>
        <v>1</v>
      </c>
      <c r="NOD25" s="460" t="s">
        <v>235</v>
      </c>
      <c r="NOE25" s="460"/>
      <c r="NOF25" s="460"/>
      <c r="NOG25" s="460"/>
      <c r="NOH25" s="460"/>
      <c r="NOI25" s="460"/>
      <c r="NOJ25" s="177"/>
      <c r="NOK25" s="177"/>
      <c r="NOL25" s="177"/>
      <c r="NOM25" s="180"/>
      <c r="NON25" s="461"/>
      <c r="NOO25" s="462"/>
      <c r="NOP25" s="182"/>
      <c r="NOQ25" s="7"/>
      <c r="NOR25" s="184" t="s">
        <v>234</v>
      </c>
      <c r="NOS25" s="180">
        <f t="shared" ref="NOS25" si="568">NOS23+1</f>
        <v>1</v>
      </c>
      <c r="NOT25" s="460" t="s">
        <v>235</v>
      </c>
      <c r="NOU25" s="460"/>
      <c r="NOV25" s="460"/>
      <c r="NOW25" s="460"/>
      <c r="NOX25" s="460"/>
      <c r="NOY25" s="460"/>
      <c r="NOZ25" s="177"/>
      <c r="NPA25" s="177"/>
      <c r="NPB25" s="177"/>
      <c r="NPC25" s="180"/>
      <c r="NPD25" s="461"/>
      <c r="NPE25" s="462"/>
      <c r="NPF25" s="182"/>
      <c r="NPG25" s="7"/>
      <c r="NPH25" s="184" t="s">
        <v>234</v>
      </c>
      <c r="NPI25" s="180">
        <f t="shared" ref="NPI25" si="569">NPI23+1</f>
        <v>1</v>
      </c>
      <c r="NPJ25" s="460" t="s">
        <v>235</v>
      </c>
      <c r="NPK25" s="460"/>
      <c r="NPL25" s="460"/>
      <c r="NPM25" s="460"/>
      <c r="NPN25" s="460"/>
      <c r="NPO25" s="460"/>
      <c r="NPP25" s="177"/>
      <c r="NPQ25" s="177"/>
      <c r="NPR25" s="177"/>
      <c r="NPS25" s="180"/>
      <c r="NPT25" s="461"/>
      <c r="NPU25" s="462"/>
      <c r="NPV25" s="182"/>
      <c r="NPW25" s="7"/>
      <c r="NPX25" s="184" t="s">
        <v>234</v>
      </c>
      <c r="NPY25" s="180">
        <f t="shared" ref="NPY25" si="570">NPY23+1</f>
        <v>1</v>
      </c>
      <c r="NPZ25" s="460" t="s">
        <v>235</v>
      </c>
      <c r="NQA25" s="460"/>
      <c r="NQB25" s="460"/>
      <c r="NQC25" s="460"/>
      <c r="NQD25" s="460"/>
      <c r="NQE25" s="460"/>
      <c r="NQF25" s="177"/>
      <c r="NQG25" s="177"/>
      <c r="NQH25" s="177"/>
      <c r="NQI25" s="180"/>
      <c r="NQJ25" s="461"/>
      <c r="NQK25" s="462"/>
      <c r="NQL25" s="182"/>
      <c r="NQM25" s="7"/>
      <c r="NQN25" s="184" t="s">
        <v>234</v>
      </c>
      <c r="NQO25" s="180">
        <f t="shared" ref="NQO25" si="571">NQO23+1</f>
        <v>1</v>
      </c>
      <c r="NQP25" s="460" t="s">
        <v>235</v>
      </c>
      <c r="NQQ25" s="460"/>
      <c r="NQR25" s="460"/>
      <c r="NQS25" s="460"/>
      <c r="NQT25" s="460"/>
      <c r="NQU25" s="460"/>
      <c r="NQV25" s="177"/>
      <c r="NQW25" s="177"/>
      <c r="NQX25" s="177"/>
      <c r="NQY25" s="180"/>
      <c r="NQZ25" s="461"/>
      <c r="NRA25" s="462"/>
      <c r="NRB25" s="182"/>
      <c r="NRC25" s="7"/>
      <c r="NRD25" s="184" t="s">
        <v>234</v>
      </c>
      <c r="NRE25" s="180">
        <f t="shared" ref="NRE25" si="572">NRE23+1</f>
        <v>1</v>
      </c>
      <c r="NRF25" s="460" t="s">
        <v>235</v>
      </c>
      <c r="NRG25" s="460"/>
      <c r="NRH25" s="460"/>
      <c r="NRI25" s="460"/>
      <c r="NRJ25" s="460"/>
      <c r="NRK25" s="460"/>
      <c r="NRL25" s="177"/>
      <c r="NRM25" s="177"/>
      <c r="NRN25" s="177"/>
      <c r="NRO25" s="180"/>
      <c r="NRP25" s="461"/>
      <c r="NRQ25" s="462"/>
      <c r="NRR25" s="182"/>
      <c r="NRS25" s="7"/>
      <c r="NRT25" s="184" t="s">
        <v>234</v>
      </c>
      <c r="NRU25" s="180">
        <f t="shared" ref="NRU25" si="573">NRU23+1</f>
        <v>1</v>
      </c>
      <c r="NRV25" s="460" t="s">
        <v>235</v>
      </c>
      <c r="NRW25" s="460"/>
      <c r="NRX25" s="460"/>
      <c r="NRY25" s="460"/>
      <c r="NRZ25" s="460"/>
      <c r="NSA25" s="460"/>
      <c r="NSB25" s="177"/>
      <c r="NSC25" s="177"/>
      <c r="NSD25" s="177"/>
      <c r="NSE25" s="180"/>
      <c r="NSF25" s="461"/>
      <c r="NSG25" s="462"/>
      <c r="NSH25" s="182"/>
      <c r="NSI25" s="7"/>
      <c r="NSJ25" s="184" t="s">
        <v>234</v>
      </c>
      <c r="NSK25" s="180">
        <f t="shared" ref="NSK25" si="574">NSK23+1</f>
        <v>1</v>
      </c>
      <c r="NSL25" s="460" t="s">
        <v>235</v>
      </c>
      <c r="NSM25" s="460"/>
      <c r="NSN25" s="460"/>
      <c r="NSO25" s="460"/>
      <c r="NSP25" s="460"/>
      <c r="NSQ25" s="460"/>
      <c r="NSR25" s="177"/>
      <c r="NSS25" s="177"/>
      <c r="NST25" s="177"/>
      <c r="NSU25" s="180"/>
      <c r="NSV25" s="461"/>
      <c r="NSW25" s="462"/>
      <c r="NSX25" s="182"/>
      <c r="NSY25" s="7"/>
      <c r="NSZ25" s="184" t="s">
        <v>234</v>
      </c>
      <c r="NTA25" s="180">
        <f t="shared" ref="NTA25" si="575">NTA23+1</f>
        <v>1</v>
      </c>
      <c r="NTB25" s="460" t="s">
        <v>235</v>
      </c>
      <c r="NTC25" s="460"/>
      <c r="NTD25" s="460"/>
      <c r="NTE25" s="460"/>
      <c r="NTF25" s="460"/>
      <c r="NTG25" s="460"/>
      <c r="NTH25" s="177"/>
      <c r="NTI25" s="177"/>
      <c r="NTJ25" s="177"/>
      <c r="NTK25" s="180"/>
      <c r="NTL25" s="461"/>
      <c r="NTM25" s="462"/>
      <c r="NTN25" s="182"/>
      <c r="NTO25" s="7"/>
      <c r="NTP25" s="184" t="s">
        <v>234</v>
      </c>
      <c r="NTQ25" s="180">
        <f t="shared" ref="NTQ25" si="576">NTQ23+1</f>
        <v>1</v>
      </c>
      <c r="NTR25" s="460" t="s">
        <v>235</v>
      </c>
      <c r="NTS25" s="460"/>
      <c r="NTT25" s="460"/>
      <c r="NTU25" s="460"/>
      <c r="NTV25" s="460"/>
      <c r="NTW25" s="460"/>
      <c r="NTX25" s="177"/>
      <c r="NTY25" s="177"/>
      <c r="NTZ25" s="177"/>
      <c r="NUA25" s="180"/>
      <c r="NUB25" s="461"/>
      <c r="NUC25" s="462"/>
      <c r="NUD25" s="182"/>
      <c r="NUE25" s="7"/>
      <c r="NUF25" s="184" t="s">
        <v>234</v>
      </c>
      <c r="NUG25" s="180">
        <f t="shared" ref="NUG25" si="577">NUG23+1</f>
        <v>1</v>
      </c>
      <c r="NUH25" s="460" t="s">
        <v>235</v>
      </c>
      <c r="NUI25" s="460"/>
      <c r="NUJ25" s="460"/>
      <c r="NUK25" s="460"/>
      <c r="NUL25" s="460"/>
      <c r="NUM25" s="460"/>
      <c r="NUN25" s="177"/>
      <c r="NUO25" s="177"/>
      <c r="NUP25" s="177"/>
      <c r="NUQ25" s="180"/>
      <c r="NUR25" s="461"/>
      <c r="NUS25" s="462"/>
      <c r="NUT25" s="182"/>
      <c r="NUU25" s="7"/>
      <c r="NUV25" s="184" t="s">
        <v>234</v>
      </c>
      <c r="NUW25" s="180">
        <f t="shared" ref="NUW25" si="578">NUW23+1</f>
        <v>1</v>
      </c>
      <c r="NUX25" s="460" t="s">
        <v>235</v>
      </c>
      <c r="NUY25" s="460"/>
      <c r="NUZ25" s="460"/>
      <c r="NVA25" s="460"/>
      <c r="NVB25" s="460"/>
      <c r="NVC25" s="460"/>
      <c r="NVD25" s="177"/>
      <c r="NVE25" s="177"/>
      <c r="NVF25" s="177"/>
      <c r="NVG25" s="180"/>
      <c r="NVH25" s="461"/>
      <c r="NVI25" s="462"/>
      <c r="NVJ25" s="182"/>
      <c r="NVK25" s="7"/>
      <c r="NVL25" s="184" t="s">
        <v>234</v>
      </c>
      <c r="NVM25" s="180">
        <f t="shared" ref="NVM25" si="579">NVM23+1</f>
        <v>1</v>
      </c>
      <c r="NVN25" s="460" t="s">
        <v>235</v>
      </c>
      <c r="NVO25" s="460"/>
      <c r="NVP25" s="460"/>
      <c r="NVQ25" s="460"/>
      <c r="NVR25" s="460"/>
      <c r="NVS25" s="460"/>
      <c r="NVT25" s="177"/>
      <c r="NVU25" s="177"/>
      <c r="NVV25" s="177"/>
      <c r="NVW25" s="180"/>
      <c r="NVX25" s="461"/>
      <c r="NVY25" s="462"/>
      <c r="NVZ25" s="182"/>
      <c r="NWA25" s="7"/>
      <c r="NWB25" s="184" t="s">
        <v>234</v>
      </c>
      <c r="NWC25" s="180">
        <f t="shared" ref="NWC25" si="580">NWC23+1</f>
        <v>1</v>
      </c>
      <c r="NWD25" s="460" t="s">
        <v>235</v>
      </c>
      <c r="NWE25" s="460"/>
      <c r="NWF25" s="460"/>
      <c r="NWG25" s="460"/>
      <c r="NWH25" s="460"/>
      <c r="NWI25" s="460"/>
      <c r="NWJ25" s="177"/>
      <c r="NWK25" s="177"/>
      <c r="NWL25" s="177"/>
      <c r="NWM25" s="180"/>
      <c r="NWN25" s="461"/>
      <c r="NWO25" s="462"/>
      <c r="NWP25" s="182"/>
      <c r="NWQ25" s="7"/>
      <c r="NWR25" s="184" t="s">
        <v>234</v>
      </c>
      <c r="NWS25" s="180">
        <f t="shared" ref="NWS25" si="581">NWS23+1</f>
        <v>1</v>
      </c>
      <c r="NWT25" s="460" t="s">
        <v>235</v>
      </c>
      <c r="NWU25" s="460"/>
      <c r="NWV25" s="460"/>
      <c r="NWW25" s="460"/>
      <c r="NWX25" s="460"/>
      <c r="NWY25" s="460"/>
      <c r="NWZ25" s="177"/>
      <c r="NXA25" s="177"/>
      <c r="NXB25" s="177"/>
      <c r="NXC25" s="180"/>
      <c r="NXD25" s="461"/>
      <c r="NXE25" s="462"/>
      <c r="NXF25" s="182"/>
      <c r="NXG25" s="7"/>
      <c r="NXH25" s="184" t="s">
        <v>234</v>
      </c>
      <c r="NXI25" s="180">
        <f t="shared" ref="NXI25" si="582">NXI23+1</f>
        <v>1</v>
      </c>
      <c r="NXJ25" s="460" t="s">
        <v>235</v>
      </c>
      <c r="NXK25" s="460"/>
      <c r="NXL25" s="460"/>
      <c r="NXM25" s="460"/>
      <c r="NXN25" s="460"/>
      <c r="NXO25" s="460"/>
      <c r="NXP25" s="177"/>
      <c r="NXQ25" s="177"/>
      <c r="NXR25" s="177"/>
      <c r="NXS25" s="180"/>
      <c r="NXT25" s="461"/>
      <c r="NXU25" s="462"/>
      <c r="NXV25" s="182"/>
      <c r="NXW25" s="7"/>
      <c r="NXX25" s="184" t="s">
        <v>234</v>
      </c>
      <c r="NXY25" s="180">
        <f t="shared" ref="NXY25" si="583">NXY23+1</f>
        <v>1</v>
      </c>
      <c r="NXZ25" s="460" t="s">
        <v>235</v>
      </c>
      <c r="NYA25" s="460"/>
      <c r="NYB25" s="460"/>
      <c r="NYC25" s="460"/>
      <c r="NYD25" s="460"/>
      <c r="NYE25" s="460"/>
      <c r="NYF25" s="177"/>
      <c r="NYG25" s="177"/>
      <c r="NYH25" s="177"/>
      <c r="NYI25" s="180"/>
      <c r="NYJ25" s="461"/>
      <c r="NYK25" s="462"/>
      <c r="NYL25" s="182"/>
      <c r="NYM25" s="7"/>
      <c r="NYN25" s="184" t="s">
        <v>234</v>
      </c>
      <c r="NYO25" s="180">
        <f t="shared" ref="NYO25" si="584">NYO23+1</f>
        <v>1</v>
      </c>
      <c r="NYP25" s="460" t="s">
        <v>235</v>
      </c>
      <c r="NYQ25" s="460"/>
      <c r="NYR25" s="460"/>
      <c r="NYS25" s="460"/>
      <c r="NYT25" s="460"/>
      <c r="NYU25" s="460"/>
      <c r="NYV25" s="177"/>
      <c r="NYW25" s="177"/>
      <c r="NYX25" s="177"/>
      <c r="NYY25" s="180"/>
      <c r="NYZ25" s="461"/>
      <c r="NZA25" s="462"/>
      <c r="NZB25" s="182"/>
      <c r="NZC25" s="7"/>
      <c r="NZD25" s="184" t="s">
        <v>234</v>
      </c>
      <c r="NZE25" s="180">
        <f t="shared" ref="NZE25" si="585">NZE23+1</f>
        <v>1</v>
      </c>
      <c r="NZF25" s="460" t="s">
        <v>235</v>
      </c>
      <c r="NZG25" s="460"/>
      <c r="NZH25" s="460"/>
      <c r="NZI25" s="460"/>
      <c r="NZJ25" s="460"/>
      <c r="NZK25" s="460"/>
      <c r="NZL25" s="177"/>
      <c r="NZM25" s="177"/>
      <c r="NZN25" s="177"/>
      <c r="NZO25" s="180"/>
      <c r="NZP25" s="461"/>
      <c r="NZQ25" s="462"/>
      <c r="NZR25" s="182"/>
      <c r="NZS25" s="7"/>
      <c r="NZT25" s="184" t="s">
        <v>234</v>
      </c>
      <c r="NZU25" s="180">
        <f t="shared" ref="NZU25" si="586">NZU23+1</f>
        <v>1</v>
      </c>
      <c r="NZV25" s="460" t="s">
        <v>235</v>
      </c>
      <c r="NZW25" s="460"/>
      <c r="NZX25" s="460"/>
      <c r="NZY25" s="460"/>
      <c r="NZZ25" s="460"/>
      <c r="OAA25" s="460"/>
      <c r="OAB25" s="177"/>
      <c r="OAC25" s="177"/>
      <c r="OAD25" s="177"/>
      <c r="OAE25" s="180"/>
      <c r="OAF25" s="461"/>
      <c r="OAG25" s="462"/>
      <c r="OAH25" s="182"/>
      <c r="OAI25" s="7"/>
      <c r="OAJ25" s="184" t="s">
        <v>234</v>
      </c>
      <c r="OAK25" s="180">
        <f t="shared" ref="OAK25" si="587">OAK23+1</f>
        <v>1</v>
      </c>
      <c r="OAL25" s="460" t="s">
        <v>235</v>
      </c>
      <c r="OAM25" s="460"/>
      <c r="OAN25" s="460"/>
      <c r="OAO25" s="460"/>
      <c r="OAP25" s="460"/>
      <c r="OAQ25" s="460"/>
      <c r="OAR25" s="177"/>
      <c r="OAS25" s="177"/>
      <c r="OAT25" s="177"/>
      <c r="OAU25" s="180"/>
      <c r="OAV25" s="461"/>
      <c r="OAW25" s="462"/>
      <c r="OAX25" s="182"/>
      <c r="OAY25" s="7"/>
      <c r="OAZ25" s="184" t="s">
        <v>234</v>
      </c>
      <c r="OBA25" s="180">
        <f t="shared" ref="OBA25" si="588">OBA23+1</f>
        <v>1</v>
      </c>
      <c r="OBB25" s="460" t="s">
        <v>235</v>
      </c>
      <c r="OBC25" s="460"/>
      <c r="OBD25" s="460"/>
      <c r="OBE25" s="460"/>
      <c r="OBF25" s="460"/>
      <c r="OBG25" s="460"/>
      <c r="OBH25" s="177"/>
      <c r="OBI25" s="177"/>
      <c r="OBJ25" s="177"/>
      <c r="OBK25" s="180"/>
      <c r="OBL25" s="461"/>
      <c r="OBM25" s="462"/>
      <c r="OBN25" s="182"/>
      <c r="OBO25" s="7"/>
      <c r="OBP25" s="184" t="s">
        <v>234</v>
      </c>
      <c r="OBQ25" s="180">
        <f t="shared" ref="OBQ25" si="589">OBQ23+1</f>
        <v>1</v>
      </c>
      <c r="OBR25" s="460" t="s">
        <v>235</v>
      </c>
      <c r="OBS25" s="460"/>
      <c r="OBT25" s="460"/>
      <c r="OBU25" s="460"/>
      <c r="OBV25" s="460"/>
      <c r="OBW25" s="460"/>
      <c r="OBX25" s="177"/>
      <c r="OBY25" s="177"/>
      <c r="OBZ25" s="177"/>
      <c r="OCA25" s="180"/>
      <c r="OCB25" s="461"/>
      <c r="OCC25" s="462"/>
      <c r="OCD25" s="182"/>
      <c r="OCE25" s="7"/>
      <c r="OCF25" s="184" t="s">
        <v>234</v>
      </c>
      <c r="OCG25" s="180">
        <f t="shared" ref="OCG25" si="590">OCG23+1</f>
        <v>1</v>
      </c>
      <c r="OCH25" s="460" t="s">
        <v>235</v>
      </c>
      <c r="OCI25" s="460"/>
      <c r="OCJ25" s="460"/>
      <c r="OCK25" s="460"/>
      <c r="OCL25" s="460"/>
      <c r="OCM25" s="460"/>
      <c r="OCN25" s="177"/>
      <c r="OCO25" s="177"/>
      <c r="OCP25" s="177"/>
      <c r="OCQ25" s="180"/>
      <c r="OCR25" s="461"/>
      <c r="OCS25" s="462"/>
      <c r="OCT25" s="182"/>
      <c r="OCU25" s="7"/>
      <c r="OCV25" s="184" t="s">
        <v>234</v>
      </c>
      <c r="OCW25" s="180">
        <f t="shared" ref="OCW25" si="591">OCW23+1</f>
        <v>1</v>
      </c>
      <c r="OCX25" s="460" t="s">
        <v>235</v>
      </c>
      <c r="OCY25" s="460"/>
      <c r="OCZ25" s="460"/>
      <c r="ODA25" s="460"/>
      <c r="ODB25" s="460"/>
      <c r="ODC25" s="460"/>
      <c r="ODD25" s="177"/>
      <c r="ODE25" s="177"/>
      <c r="ODF25" s="177"/>
      <c r="ODG25" s="180"/>
      <c r="ODH25" s="461"/>
      <c r="ODI25" s="462"/>
      <c r="ODJ25" s="182"/>
      <c r="ODK25" s="7"/>
      <c r="ODL25" s="184" t="s">
        <v>234</v>
      </c>
      <c r="ODM25" s="180">
        <f t="shared" ref="ODM25" si="592">ODM23+1</f>
        <v>1</v>
      </c>
      <c r="ODN25" s="460" t="s">
        <v>235</v>
      </c>
      <c r="ODO25" s="460"/>
      <c r="ODP25" s="460"/>
      <c r="ODQ25" s="460"/>
      <c r="ODR25" s="460"/>
      <c r="ODS25" s="460"/>
      <c r="ODT25" s="177"/>
      <c r="ODU25" s="177"/>
      <c r="ODV25" s="177"/>
      <c r="ODW25" s="180"/>
      <c r="ODX25" s="461"/>
      <c r="ODY25" s="462"/>
      <c r="ODZ25" s="182"/>
      <c r="OEA25" s="7"/>
      <c r="OEB25" s="184" t="s">
        <v>234</v>
      </c>
      <c r="OEC25" s="180">
        <f t="shared" ref="OEC25" si="593">OEC23+1</f>
        <v>1</v>
      </c>
      <c r="OED25" s="460" t="s">
        <v>235</v>
      </c>
      <c r="OEE25" s="460"/>
      <c r="OEF25" s="460"/>
      <c r="OEG25" s="460"/>
      <c r="OEH25" s="460"/>
      <c r="OEI25" s="460"/>
      <c r="OEJ25" s="177"/>
      <c r="OEK25" s="177"/>
      <c r="OEL25" s="177"/>
      <c r="OEM25" s="180"/>
      <c r="OEN25" s="461"/>
      <c r="OEO25" s="462"/>
      <c r="OEP25" s="182"/>
      <c r="OEQ25" s="7"/>
      <c r="OER25" s="184" t="s">
        <v>234</v>
      </c>
      <c r="OES25" s="180">
        <f t="shared" ref="OES25" si="594">OES23+1</f>
        <v>1</v>
      </c>
      <c r="OET25" s="460" t="s">
        <v>235</v>
      </c>
      <c r="OEU25" s="460"/>
      <c r="OEV25" s="460"/>
      <c r="OEW25" s="460"/>
      <c r="OEX25" s="460"/>
      <c r="OEY25" s="460"/>
      <c r="OEZ25" s="177"/>
      <c r="OFA25" s="177"/>
      <c r="OFB25" s="177"/>
      <c r="OFC25" s="180"/>
      <c r="OFD25" s="461"/>
      <c r="OFE25" s="462"/>
      <c r="OFF25" s="182"/>
      <c r="OFG25" s="7"/>
      <c r="OFH25" s="184" t="s">
        <v>234</v>
      </c>
      <c r="OFI25" s="180">
        <f t="shared" ref="OFI25" si="595">OFI23+1</f>
        <v>1</v>
      </c>
      <c r="OFJ25" s="460" t="s">
        <v>235</v>
      </c>
      <c r="OFK25" s="460"/>
      <c r="OFL25" s="460"/>
      <c r="OFM25" s="460"/>
      <c r="OFN25" s="460"/>
      <c r="OFO25" s="460"/>
      <c r="OFP25" s="177"/>
      <c r="OFQ25" s="177"/>
      <c r="OFR25" s="177"/>
      <c r="OFS25" s="180"/>
      <c r="OFT25" s="461"/>
      <c r="OFU25" s="462"/>
      <c r="OFV25" s="182"/>
      <c r="OFW25" s="7"/>
      <c r="OFX25" s="184" t="s">
        <v>234</v>
      </c>
      <c r="OFY25" s="180">
        <f t="shared" ref="OFY25" si="596">OFY23+1</f>
        <v>1</v>
      </c>
      <c r="OFZ25" s="460" t="s">
        <v>235</v>
      </c>
      <c r="OGA25" s="460"/>
      <c r="OGB25" s="460"/>
      <c r="OGC25" s="460"/>
      <c r="OGD25" s="460"/>
      <c r="OGE25" s="460"/>
      <c r="OGF25" s="177"/>
      <c r="OGG25" s="177"/>
      <c r="OGH25" s="177"/>
      <c r="OGI25" s="180"/>
      <c r="OGJ25" s="461"/>
      <c r="OGK25" s="462"/>
      <c r="OGL25" s="182"/>
      <c r="OGM25" s="7"/>
      <c r="OGN25" s="184" t="s">
        <v>234</v>
      </c>
      <c r="OGO25" s="180">
        <f t="shared" ref="OGO25" si="597">OGO23+1</f>
        <v>1</v>
      </c>
      <c r="OGP25" s="460" t="s">
        <v>235</v>
      </c>
      <c r="OGQ25" s="460"/>
      <c r="OGR25" s="460"/>
      <c r="OGS25" s="460"/>
      <c r="OGT25" s="460"/>
      <c r="OGU25" s="460"/>
      <c r="OGV25" s="177"/>
      <c r="OGW25" s="177"/>
      <c r="OGX25" s="177"/>
      <c r="OGY25" s="180"/>
      <c r="OGZ25" s="461"/>
      <c r="OHA25" s="462"/>
      <c r="OHB25" s="182"/>
      <c r="OHC25" s="7"/>
      <c r="OHD25" s="184" t="s">
        <v>234</v>
      </c>
      <c r="OHE25" s="180">
        <f t="shared" ref="OHE25" si="598">OHE23+1</f>
        <v>1</v>
      </c>
      <c r="OHF25" s="460" t="s">
        <v>235</v>
      </c>
      <c r="OHG25" s="460"/>
      <c r="OHH25" s="460"/>
      <c r="OHI25" s="460"/>
      <c r="OHJ25" s="460"/>
      <c r="OHK25" s="460"/>
      <c r="OHL25" s="177"/>
      <c r="OHM25" s="177"/>
      <c r="OHN25" s="177"/>
      <c r="OHO25" s="180"/>
      <c r="OHP25" s="461"/>
      <c r="OHQ25" s="462"/>
      <c r="OHR25" s="182"/>
      <c r="OHS25" s="7"/>
      <c r="OHT25" s="184" t="s">
        <v>234</v>
      </c>
      <c r="OHU25" s="180">
        <f t="shared" ref="OHU25" si="599">OHU23+1</f>
        <v>1</v>
      </c>
      <c r="OHV25" s="460" t="s">
        <v>235</v>
      </c>
      <c r="OHW25" s="460"/>
      <c r="OHX25" s="460"/>
      <c r="OHY25" s="460"/>
      <c r="OHZ25" s="460"/>
      <c r="OIA25" s="460"/>
      <c r="OIB25" s="177"/>
      <c r="OIC25" s="177"/>
      <c r="OID25" s="177"/>
      <c r="OIE25" s="180"/>
      <c r="OIF25" s="461"/>
      <c r="OIG25" s="462"/>
      <c r="OIH25" s="182"/>
      <c r="OII25" s="7"/>
      <c r="OIJ25" s="184" t="s">
        <v>234</v>
      </c>
      <c r="OIK25" s="180">
        <f t="shared" ref="OIK25" si="600">OIK23+1</f>
        <v>1</v>
      </c>
      <c r="OIL25" s="460" t="s">
        <v>235</v>
      </c>
      <c r="OIM25" s="460"/>
      <c r="OIN25" s="460"/>
      <c r="OIO25" s="460"/>
      <c r="OIP25" s="460"/>
      <c r="OIQ25" s="460"/>
      <c r="OIR25" s="177"/>
      <c r="OIS25" s="177"/>
      <c r="OIT25" s="177"/>
      <c r="OIU25" s="180"/>
      <c r="OIV25" s="461"/>
      <c r="OIW25" s="462"/>
      <c r="OIX25" s="182"/>
      <c r="OIY25" s="7"/>
      <c r="OIZ25" s="184" t="s">
        <v>234</v>
      </c>
      <c r="OJA25" s="180">
        <f t="shared" ref="OJA25" si="601">OJA23+1</f>
        <v>1</v>
      </c>
      <c r="OJB25" s="460" t="s">
        <v>235</v>
      </c>
      <c r="OJC25" s="460"/>
      <c r="OJD25" s="460"/>
      <c r="OJE25" s="460"/>
      <c r="OJF25" s="460"/>
      <c r="OJG25" s="460"/>
      <c r="OJH25" s="177"/>
      <c r="OJI25" s="177"/>
      <c r="OJJ25" s="177"/>
      <c r="OJK25" s="180"/>
      <c r="OJL25" s="461"/>
      <c r="OJM25" s="462"/>
      <c r="OJN25" s="182"/>
      <c r="OJO25" s="7"/>
      <c r="OJP25" s="184" t="s">
        <v>234</v>
      </c>
      <c r="OJQ25" s="180">
        <f t="shared" ref="OJQ25" si="602">OJQ23+1</f>
        <v>1</v>
      </c>
      <c r="OJR25" s="460" t="s">
        <v>235</v>
      </c>
      <c r="OJS25" s="460"/>
      <c r="OJT25" s="460"/>
      <c r="OJU25" s="460"/>
      <c r="OJV25" s="460"/>
      <c r="OJW25" s="460"/>
      <c r="OJX25" s="177"/>
      <c r="OJY25" s="177"/>
      <c r="OJZ25" s="177"/>
      <c r="OKA25" s="180"/>
      <c r="OKB25" s="461"/>
      <c r="OKC25" s="462"/>
      <c r="OKD25" s="182"/>
      <c r="OKE25" s="7"/>
      <c r="OKF25" s="184" t="s">
        <v>234</v>
      </c>
      <c r="OKG25" s="180">
        <f t="shared" ref="OKG25" si="603">OKG23+1</f>
        <v>1</v>
      </c>
      <c r="OKH25" s="460" t="s">
        <v>235</v>
      </c>
      <c r="OKI25" s="460"/>
      <c r="OKJ25" s="460"/>
      <c r="OKK25" s="460"/>
      <c r="OKL25" s="460"/>
      <c r="OKM25" s="460"/>
      <c r="OKN25" s="177"/>
      <c r="OKO25" s="177"/>
      <c r="OKP25" s="177"/>
      <c r="OKQ25" s="180"/>
      <c r="OKR25" s="461"/>
      <c r="OKS25" s="462"/>
      <c r="OKT25" s="182"/>
      <c r="OKU25" s="7"/>
      <c r="OKV25" s="184" t="s">
        <v>234</v>
      </c>
      <c r="OKW25" s="180">
        <f t="shared" ref="OKW25" si="604">OKW23+1</f>
        <v>1</v>
      </c>
      <c r="OKX25" s="460" t="s">
        <v>235</v>
      </c>
      <c r="OKY25" s="460"/>
      <c r="OKZ25" s="460"/>
      <c r="OLA25" s="460"/>
      <c r="OLB25" s="460"/>
      <c r="OLC25" s="460"/>
      <c r="OLD25" s="177"/>
      <c r="OLE25" s="177"/>
      <c r="OLF25" s="177"/>
      <c r="OLG25" s="180"/>
      <c r="OLH25" s="461"/>
      <c r="OLI25" s="462"/>
      <c r="OLJ25" s="182"/>
      <c r="OLK25" s="7"/>
      <c r="OLL25" s="184" t="s">
        <v>234</v>
      </c>
      <c r="OLM25" s="180">
        <f t="shared" ref="OLM25" si="605">OLM23+1</f>
        <v>1</v>
      </c>
      <c r="OLN25" s="460" t="s">
        <v>235</v>
      </c>
      <c r="OLO25" s="460"/>
      <c r="OLP25" s="460"/>
      <c r="OLQ25" s="460"/>
      <c r="OLR25" s="460"/>
      <c r="OLS25" s="460"/>
      <c r="OLT25" s="177"/>
      <c r="OLU25" s="177"/>
      <c r="OLV25" s="177"/>
      <c r="OLW25" s="180"/>
      <c r="OLX25" s="461"/>
      <c r="OLY25" s="462"/>
      <c r="OLZ25" s="182"/>
      <c r="OMA25" s="7"/>
      <c r="OMB25" s="184" t="s">
        <v>234</v>
      </c>
      <c r="OMC25" s="180">
        <f t="shared" ref="OMC25" si="606">OMC23+1</f>
        <v>1</v>
      </c>
      <c r="OMD25" s="460" t="s">
        <v>235</v>
      </c>
      <c r="OME25" s="460"/>
      <c r="OMF25" s="460"/>
      <c r="OMG25" s="460"/>
      <c r="OMH25" s="460"/>
      <c r="OMI25" s="460"/>
      <c r="OMJ25" s="177"/>
      <c r="OMK25" s="177"/>
      <c r="OML25" s="177"/>
      <c r="OMM25" s="180"/>
      <c r="OMN25" s="461"/>
      <c r="OMO25" s="462"/>
      <c r="OMP25" s="182"/>
      <c r="OMQ25" s="7"/>
      <c r="OMR25" s="184" t="s">
        <v>234</v>
      </c>
      <c r="OMS25" s="180">
        <f t="shared" ref="OMS25" si="607">OMS23+1</f>
        <v>1</v>
      </c>
      <c r="OMT25" s="460" t="s">
        <v>235</v>
      </c>
      <c r="OMU25" s="460"/>
      <c r="OMV25" s="460"/>
      <c r="OMW25" s="460"/>
      <c r="OMX25" s="460"/>
      <c r="OMY25" s="460"/>
      <c r="OMZ25" s="177"/>
      <c r="ONA25" s="177"/>
      <c r="ONB25" s="177"/>
      <c r="ONC25" s="180"/>
      <c r="OND25" s="461"/>
      <c r="ONE25" s="462"/>
      <c r="ONF25" s="182"/>
      <c r="ONG25" s="7"/>
      <c r="ONH25" s="184" t="s">
        <v>234</v>
      </c>
      <c r="ONI25" s="180">
        <f t="shared" ref="ONI25" si="608">ONI23+1</f>
        <v>1</v>
      </c>
      <c r="ONJ25" s="460" t="s">
        <v>235</v>
      </c>
      <c r="ONK25" s="460"/>
      <c r="ONL25" s="460"/>
      <c r="ONM25" s="460"/>
      <c r="ONN25" s="460"/>
      <c r="ONO25" s="460"/>
      <c r="ONP25" s="177"/>
      <c r="ONQ25" s="177"/>
      <c r="ONR25" s="177"/>
      <c r="ONS25" s="180"/>
      <c r="ONT25" s="461"/>
      <c r="ONU25" s="462"/>
      <c r="ONV25" s="182"/>
      <c r="ONW25" s="7"/>
      <c r="ONX25" s="184" t="s">
        <v>234</v>
      </c>
      <c r="ONY25" s="180">
        <f t="shared" ref="ONY25" si="609">ONY23+1</f>
        <v>1</v>
      </c>
      <c r="ONZ25" s="460" t="s">
        <v>235</v>
      </c>
      <c r="OOA25" s="460"/>
      <c r="OOB25" s="460"/>
      <c r="OOC25" s="460"/>
      <c r="OOD25" s="460"/>
      <c r="OOE25" s="460"/>
      <c r="OOF25" s="177"/>
      <c r="OOG25" s="177"/>
      <c r="OOH25" s="177"/>
      <c r="OOI25" s="180"/>
      <c r="OOJ25" s="461"/>
      <c r="OOK25" s="462"/>
      <c r="OOL25" s="182"/>
      <c r="OOM25" s="7"/>
      <c r="OON25" s="184" t="s">
        <v>234</v>
      </c>
      <c r="OOO25" s="180">
        <f t="shared" ref="OOO25" si="610">OOO23+1</f>
        <v>1</v>
      </c>
      <c r="OOP25" s="460" t="s">
        <v>235</v>
      </c>
      <c r="OOQ25" s="460"/>
      <c r="OOR25" s="460"/>
      <c r="OOS25" s="460"/>
      <c r="OOT25" s="460"/>
      <c r="OOU25" s="460"/>
      <c r="OOV25" s="177"/>
      <c r="OOW25" s="177"/>
      <c r="OOX25" s="177"/>
      <c r="OOY25" s="180"/>
      <c r="OOZ25" s="461"/>
      <c r="OPA25" s="462"/>
      <c r="OPB25" s="182"/>
      <c r="OPC25" s="7"/>
      <c r="OPD25" s="184" t="s">
        <v>234</v>
      </c>
      <c r="OPE25" s="180">
        <f t="shared" ref="OPE25" si="611">OPE23+1</f>
        <v>1</v>
      </c>
      <c r="OPF25" s="460" t="s">
        <v>235</v>
      </c>
      <c r="OPG25" s="460"/>
      <c r="OPH25" s="460"/>
      <c r="OPI25" s="460"/>
      <c r="OPJ25" s="460"/>
      <c r="OPK25" s="460"/>
      <c r="OPL25" s="177"/>
      <c r="OPM25" s="177"/>
      <c r="OPN25" s="177"/>
      <c r="OPO25" s="180"/>
      <c r="OPP25" s="461"/>
      <c r="OPQ25" s="462"/>
      <c r="OPR25" s="182"/>
      <c r="OPS25" s="7"/>
      <c r="OPT25" s="184" t="s">
        <v>234</v>
      </c>
      <c r="OPU25" s="180">
        <f t="shared" ref="OPU25" si="612">OPU23+1</f>
        <v>1</v>
      </c>
      <c r="OPV25" s="460" t="s">
        <v>235</v>
      </c>
      <c r="OPW25" s="460"/>
      <c r="OPX25" s="460"/>
      <c r="OPY25" s="460"/>
      <c r="OPZ25" s="460"/>
      <c r="OQA25" s="460"/>
      <c r="OQB25" s="177"/>
      <c r="OQC25" s="177"/>
      <c r="OQD25" s="177"/>
      <c r="OQE25" s="180"/>
      <c r="OQF25" s="461"/>
      <c r="OQG25" s="462"/>
      <c r="OQH25" s="182"/>
      <c r="OQI25" s="7"/>
      <c r="OQJ25" s="184" t="s">
        <v>234</v>
      </c>
      <c r="OQK25" s="180">
        <f t="shared" ref="OQK25" si="613">OQK23+1</f>
        <v>1</v>
      </c>
      <c r="OQL25" s="460" t="s">
        <v>235</v>
      </c>
      <c r="OQM25" s="460"/>
      <c r="OQN25" s="460"/>
      <c r="OQO25" s="460"/>
      <c r="OQP25" s="460"/>
      <c r="OQQ25" s="460"/>
      <c r="OQR25" s="177"/>
      <c r="OQS25" s="177"/>
      <c r="OQT25" s="177"/>
      <c r="OQU25" s="180"/>
      <c r="OQV25" s="461"/>
      <c r="OQW25" s="462"/>
      <c r="OQX25" s="182"/>
      <c r="OQY25" s="7"/>
      <c r="OQZ25" s="184" t="s">
        <v>234</v>
      </c>
      <c r="ORA25" s="180">
        <f t="shared" ref="ORA25" si="614">ORA23+1</f>
        <v>1</v>
      </c>
      <c r="ORB25" s="460" t="s">
        <v>235</v>
      </c>
      <c r="ORC25" s="460"/>
      <c r="ORD25" s="460"/>
      <c r="ORE25" s="460"/>
      <c r="ORF25" s="460"/>
      <c r="ORG25" s="460"/>
      <c r="ORH25" s="177"/>
      <c r="ORI25" s="177"/>
      <c r="ORJ25" s="177"/>
      <c r="ORK25" s="180"/>
      <c r="ORL25" s="461"/>
      <c r="ORM25" s="462"/>
      <c r="ORN25" s="182"/>
      <c r="ORO25" s="7"/>
      <c r="ORP25" s="184" t="s">
        <v>234</v>
      </c>
      <c r="ORQ25" s="180">
        <f t="shared" ref="ORQ25" si="615">ORQ23+1</f>
        <v>1</v>
      </c>
      <c r="ORR25" s="460" t="s">
        <v>235</v>
      </c>
      <c r="ORS25" s="460"/>
      <c r="ORT25" s="460"/>
      <c r="ORU25" s="460"/>
      <c r="ORV25" s="460"/>
      <c r="ORW25" s="460"/>
      <c r="ORX25" s="177"/>
      <c r="ORY25" s="177"/>
      <c r="ORZ25" s="177"/>
      <c r="OSA25" s="180"/>
      <c r="OSB25" s="461"/>
      <c r="OSC25" s="462"/>
      <c r="OSD25" s="182"/>
      <c r="OSE25" s="7"/>
      <c r="OSF25" s="184" t="s">
        <v>234</v>
      </c>
      <c r="OSG25" s="180">
        <f t="shared" ref="OSG25" si="616">OSG23+1</f>
        <v>1</v>
      </c>
      <c r="OSH25" s="460" t="s">
        <v>235</v>
      </c>
      <c r="OSI25" s="460"/>
      <c r="OSJ25" s="460"/>
      <c r="OSK25" s="460"/>
      <c r="OSL25" s="460"/>
      <c r="OSM25" s="460"/>
      <c r="OSN25" s="177"/>
      <c r="OSO25" s="177"/>
      <c r="OSP25" s="177"/>
      <c r="OSQ25" s="180"/>
      <c r="OSR25" s="461"/>
      <c r="OSS25" s="462"/>
      <c r="OST25" s="182"/>
      <c r="OSU25" s="7"/>
      <c r="OSV25" s="184" t="s">
        <v>234</v>
      </c>
      <c r="OSW25" s="180">
        <f t="shared" ref="OSW25" si="617">OSW23+1</f>
        <v>1</v>
      </c>
      <c r="OSX25" s="460" t="s">
        <v>235</v>
      </c>
      <c r="OSY25" s="460"/>
      <c r="OSZ25" s="460"/>
      <c r="OTA25" s="460"/>
      <c r="OTB25" s="460"/>
      <c r="OTC25" s="460"/>
      <c r="OTD25" s="177"/>
      <c r="OTE25" s="177"/>
      <c r="OTF25" s="177"/>
      <c r="OTG25" s="180"/>
      <c r="OTH25" s="461"/>
      <c r="OTI25" s="462"/>
      <c r="OTJ25" s="182"/>
      <c r="OTK25" s="7"/>
      <c r="OTL25" s="184" t="s">
        <v>234</v>
      </c>
      <c r="OTM25" s="180">
        <f t="shared" ref="OTM25" si="618">OTM23+1</f>
        <v>1</v>
      </c>
      <c r="OTN25" s="460" t="s">
        <v>235</v>
      </c>
      <c r="OTO25" s="460"/>
      <c r="OTP25" s="460"/>
      <c r="OTQ25" s="460"/>
      <c r="OTR25" s="460"/>
      <c r="OTS25" s="460"/>
      <c r="OTT25" s="177"/>
      <c r="OTU25" s="177"/>
      <c r="OTV25" s="177"/>
      <c r="OTW25" s="180"/>
      <c r="OTX25" s="461"/>
      <c r="OTY25" s="462"/>
      <c r="OTZ25" s="182"/>
      <c r="OUA25" s="7"/>
      <c r="OUB25" s="184" t="s">
        <v>234</v>
      </c>
      <c r="OUC25" s="180">
        <f t="shared" ref="OUC25" si="619">OUC23+1</f>
        <v>1</v>
      </c>
      <c r="OUD25" s="460" t="s">
        <v>235</v>
      </c>
      <c r="OUE25" s="460"/>
      <c r="OUF25" s="460"/>
      <c r="OUG25" s="460"/>
      <c r="OUH25" s="460"/>
      <c r="OUI25" s="460"/>
      <c r="OUJ25" s="177"/>
      <c r="OUK25" s="177"/>
      <c r="OUL25" s="177"/>
      <c r="OUM25" s="180"/>
      <c r="OUN25" s="461"/>
      <c r="OUO25" s="462"/>
      <c r="OUP25" s="182"/>
      <c r="OUQ25" s="7"/>
      <c r="OUR25" s="184" t="s">
        <v>234</v>
      </c>
      <c r="OUS25" s="180">
        <f t="shared" ref="OUS25" si="620">OUS23+1</f>
        <v>1</v>
      </c>
      <c r="OUT25" s="460" t="s">
        <v>235</v>
      </c>
      <c r="OUU25" s="460"/>
      <c r="OUV25" s="460"/>
      <c r="OUW25" s="460"/>
      <c r="OUX25" s="460"/>
      <c r="OUY25" s="460"/>
      <c r="OUZ25" s="177"/>
      <c r="OVA25" s="177"/>
      <c r="OVB25" s="177"/>
      <c r="OVC25" s="180"/>
      <c r="OVD25" s="461"/>
      <c r="OVE25" s="462"/>
      <c r="OVF25" s="182"/>
      <c r="OVG25" s="7"/>
      <c r="OVH25" s="184" t="s">
        <v>234</v>
      </c>
      <c r="OVI25" s="180">
        <f t="shared" ref="OVI25" si="621">OVI23+1</f>
        <v>1</v>
      </c>
      <c r="OVJ25" s="460" t="s">
        <v>235</v>
      </c>
      <c r="OVK25" s="460"/>
      <c r="OVL25" s="460"/>
      <c r="OVM25" s="460"/>
      <c r="OVN25" s="460"/>
      <c r="OVO25" s="460"/>
      <c r="OVP25" s="177"/>
      <c r="OVQ25" s="177"/>
      <c r="OVR25" s="177"/>
      <c r="OVS25" s="180"/>
      <c r="OVT25" s="461"/>
      <c r="OVU25" s="462"/>
      <c r="OVV25" s="182"/>
      <c r="OVW25" s="7"/>
      <c r="OVX25" s="184" t="s">
        <v>234</v>
      </c>
      <c r="OVY25" s="180">
        <f t="shared" ref="OVY25" si="622">OVY23+1</f>
        <v>1</v>
      </c>
      <c r="OVZ25" s="460" t="s">
        <v>235</v>
      </c>
      <c r="OWA25" s="460"/>
      <c r="OWB25" s="460"/>
      <c r="OWC25" s="460"/>
      <c r="OWD25" s="460"/>
      <c r="OWE25" s="460"/>
      <c r="OWF25" s="177"/>
      <c r="OWG25" s="177"/>
      <c r="OWH25" s="177"/>
      <c r="OWI25" s="180"/>
      <c r="OWJ25" s="461"/>
      <c r="OWK25" s="462"/>
      <c r="OWL25" s="182"/>
      <c r="OWM25" s="7"/>
      <c r="OWN25" s="184" t="s">
        <v>234</v>
      </c>
      <c r="OWO25" s="180">
        <f t="shared" ref="OWO25" si="623">OWO23+1</f>
        <v>1</v>
      </c>
      <c r="OWP25" s="460" t="s">
        <v>235</v>
      </c>
      <c r="OWQ25" s="460"/>
      <c r="OWR25" s="460"/>
      <c r="OWS25" s="460"/>
      <c r="OWT25" s="460"/>
      <c r="OWU25" s="460"/>
      <c r="OWV25" s="177"/>
      <c r="OWW25" s="177"/>
      <c r="OWX25" s="177"/>
      <c r="OWY25" s="180"/>
      <c r="OWZ25" s="461"/>
      <c r="OXA25" s="462"/>
      <c r="OXB25" s="182"/>
      <c r="OXC25" s="7"/>
      <c r="OXD25" s="184" t="s">
        <v>234</v>
      </c>
      <c r="OXE25" s="180">
        <f t="shared" ref="OXE25" si="624">OXE23+1</f>
        <v>1</v>
      </c>
      <c r="OXF25" s="460" t="s">
        <v>235</v>
      </c>
      <c r="OXG25" s="460"/>
      <c r="OXH25" s="460"/>
      <c r="OXI25" s="460"/>
      <c r="OXJ25" s="460"/>
      <c r="OXK25" s="460"/>
      <c r="OXL25" s="177"/>
      <c r="OXM25" s="177"/>
      <c r="OXN25" s="177"/>
      <c r="OXO25" s="180"/>
      <c r="OXP25" s="461"/>
      <c r="OXQ25" s="462"/>
      <c r="OXR25" s="182"/>
      <c r="OXS25" s="7"/>
      <c r="OXT25" s="184" t="s">
        <v>234</v>
      </c>
      <c r="OXU25" s="180">
        <f t="shared" ref="OXU25" si="625">OXU23+1</f>
        <v>1</v>
      </c>
      <c r="OXV25" s="460" t="s">
        <v>235</v>
      </c>
      <c r="OXW25" s="460"/>
      <c r="OXX25" s="460"/>
      <c r="OXY25" s="460"/>
      <c r="OXZ25" s="460"/>
      <c r="OYA25" s="460"/>
      <c r="OYB25" s="177"/>
      <c r="OYC25" s="177"/>
      <c r="OYD25" s="177"/>
      <c r="OYE25" s="180"/>
      <c r="OYF25" s="461"/>
      <c r="OYG25" s="462"/>
      <c r="OYH25" s="182"/>
      <c r="OYI25" s="7"/>
      <c r="OYJ25" s="184" t="s">
        <v>234</v>
      </c>
      <c r="OYK25" s="180">
        <f t="shared" ref="OYK25" si="626">OYK23+1</f>
        <v>1</v>
      </c>
      <c r="OYL25" s="460" t="s">
        <v>235</v>
      </c>
      <c r="OYM25" s="460"/>
      <c r="OYN25" s="460"/>
      <c r="OYO25" s="460"/>
      <c r="OYP25" s="460"/>
      <c r="OYQ25" s="460"/>
      <c r="OYR25" s="177"/>
      <c r="OYS25" s="177"/>
      <c r="OYT25" s="177"/>
      <c r="OYU25" s="180"/>
      <c r="OYV25" s="461"/>
      <c r="OYW25" s="462"/>
      <c r="OYX25" s="182"/>
      <c r="OYY25" s="7"/>
      <c r="OYZ25" s="184" t="s">
        <v>234</v>
      </c>
      <c r="OZA25" s="180">
        <f t="shared" ref="OZA25" si="627">OZA23+1</f>
        <v>1</v>
      </c>
      <c r="OZB25" s="460" t="s">
        <v>235</v>
      </c>
      <c r="OZC25" s="460"/>
      <c r="OZD25" s="460"/>
      <c r="OZE25" s="460"/>
      <c r="OZF25" s="460"/>
      <c r="OZG25" s="460"/>
      <c r="OZH25" s="177"/>
      <c r="OZI25" s="177"/>
      <c r="OZJ25" s="177"/>
      <c r="OZK25" s="180"/>
      <c r="OZL25" s="461"/>
      <c r="OZM25" s="462"/>
      <c r="OZN25" s="182"/>
      <c r="OZO25" s="7"/>
      <c r="OZP25" s="184" t="s">
        <v>234</v>
      </c>
      <c r="OZQ25" s="180">
        <f t="shared" ref="OZQ25" si="628">OZQ23+1</f>
        <v>1</v>
      </c>
      <c r="OZR25" s="460" t="s">
        <v>235</v>
      </c>
      <c r="OZS25" s="460"/>
      <c r="OZT25" s="460"/>
      <c r="OZU25" s="460"/>
      <c r="OZV25" s="460"/>
      <c r="OZW25" s="460"/>
      <c r="OZX25" s="177"/>
      <c r="OZY25" s="177"/>
      <c r="OZZ25" s="177"/>
      <c r="PAA25" s="180"/>
      <c r="PAB25" s="461"/>
      <c r="PAC25" s="462"/>
      <c r="PAD25" s="182"/>
      <c r="PAE25" s="7"/>
      <c r="PAF25" s="184" t="s">
        <v>234</v>
      </c>
      <c r="PAG25" s="180">
        <f t="shared" ref="PAG25" si="629">PAG23+1</f>
        <v>1</v>
      </c>
      <c r="PAH25" s="460" t="s">
        <v>235</v>
      </c>
      <c r="PAI25" s="460"/>
      <c r="PAJ25" s="460"/>
      <c r="PAK25" s="460"/>
      <c r="PAL25" s="460"/>
      <c r="PAM25" s="460"/>
      <c r="PAN25" s="177"/>
      <c r="PAO25" s="177"/>
      <c r="PAP25" s="177"/>
      <c r="PAQ25" s="180"/>
      <c r="PAR25" s="461"/>
      <c r="PAS25" s="462"/>
      <c r="PAT25" s="182"/>
      <c r="PAU25" s="7"/>
      <c r="PAV25" s="184" t="s">
        <v>234</v>
      </c>
      <c r="PAW25" s="180">
        <f t="shared" ref="PAW25" si="630">PAW23+1</f>
        <v>1</v>
      </c>
      <c r="PAX25" s="460" t="s">
        <v>235</v>
      </c>
      <c r="PAY25" s="460"/>
      <c r="PAZ25" s="460"/>
      <c r="PBA25" s="460"/>
      <c r="PBB25" s="460"/>
      <c r="PBC25" s="460"/>
      <c r="PBD25" s="177"/>
      <c r="PBE25" s="177"/>
      <c r="PBF25" s="177"/>
      <c r="PBG25" s="180"/>
      <c r="PBH25" s="461"/>
      <c r="PBI25" s="462"/>
      <c r="PBJ25" s="182"/>
      <c r="PBK25" s="7"/>
      <c r="PBL25" s="184" t="s">
        <v>234</v>
      </c>
      <c r="PBM25" s="180">
        <f t="shared" ref="PBM25" si="631">PBM23+1</f>
        <v>1</v>
      </c>
      <c r="PBN25" s="460" t="s">
        <v>235</v>
      </c>
      <c r="PBO25" s="460"/>
      <c r="PBP25" s="460"/>
      <c r="PBQ25" s="460"/>
      <c r="PBR25" s="460"/>
      <c r="PBS25" s="460"/>
      <c r="PBT25" s="177"/>
      <c r="PBU25" s="177"/>
      <c r="PBV25" s="177"/>
      <c r="PBW25" s="180"/>
      <c r="PBX25" s="461"/>
      <c r="PBY25" s="462"/>
      <c r="PBZ25" s="182"/>
      <c r="PCA25" s="7"/>
      <c r="PCB25" s="184" t="s">
        <v>234</v>
      </c>
      <c r="PCC25" s="180">
        <f t="shared" ref="PCC25" si="632">PCC23+1</f>
        <v>1</v>
      </c>
      <c r="PCD25" s="460" t="s">
        <v>235</v>
      </c>
      <c r="PCE25" s="460"/>
      <c r="PCF25" s="460"/>
      <c r="PCG25" s="460"/>
      <c r="PCH25" s="460"/>
      <c r="PCI25" s="460"/>
      <c r="PCJ25" s="177"/>
      <c r="PCK25" s="177"/>
      <c r="PCL25" s="177"/>
      <c r="PCM25" s="180"/>
      <c r="PCN25" s="461"/>
      <c r="PCO25" s="462"/>
      <c r="PCP25" s="182"/>
      <c r="PCQ25" s="7"/>
      <c r="PCR25" s="184" t="s">
        <v>234</v>
      </c>
      <c r="PCS25" s="180">
        <f t="shared" ref="PCS25" si="633">PCS23+1</f>
        <v>1</v>
      </c>
      <c r="PCT25" s="460" t="s">
        <v>235</v>
      </c>
      <c r="PCU25" s="460"/>
      <c r="PCV25" s="460"/>
      <c r="PCW25" s="460"/>
      <c r="PCX25" s="460"/>
      <c r="PCY25" s="460"/>
      <c r="PCZ25" s="177"/>
      <c r="PDA25" s="177"/>
      <c r="PDB25" s="177"/>
      <c r="PDC25" s="180"/>
      <c r="PDD25" s="461"/>
      <c r="PDE25" s="462"/>
      <c r="PDF25" s="182"/>
      <c r="PDG25" s="7"/>
      <c r="PDH25" s="184" t="s">
        <v>234</v>
      </c>
      <c r="PDI25" s="180">
        <f t="shared" ref="PDI25" si="634">PDI23+1</f>
        <v>1</v>
      </c>
      <c r="PDJ25" s="460" t="s">
        <v>235</v>
      </c>
      <c r="PDK25" s="460"/>
      <c r="PDL25" s="460"/>
      <c r="PDM25" s="460"/>
      <c r="PDN25" s="460"/>
      <c r="PDO25" s="460"/>
      <c r="PDP25" s="177"/>
      <c r="PDQ25" s="177"/>
      <c r="PDR25" s="177"/>
      <c r="PDS25" s="180"/>
      <c r="PDT25" s="461"/>
      <c r="PDU25" s="462"/>
      <c r="PDV25" s="182"/>
      <c r="PDW25" s="7"/>
      <c r="PDX25" s="184" t="s">
        <v>234</v>
      </c>
      <c r="PDY25" s="180">
        <f t="shared" ref="PDY25" si="635">PDY23+1</f>
        <v>1</v>
      </c>
      <c r="PDZ25" s="460" t="s">
        <v>235</v>
      </c>
      <c r="PEA25" s="460"/>
      <c r="PEB25" s="460"/>
      <c r="PEC25" s="460"/>
      <c r="PED25" s="460"/>
      <c r="PEE25" s="460"/>
      <c r="PEF25" s="177"/>
      <c r="PEG25" s="177"/>
      <c r="PEH25" s="177"/>
      <c r="PEI25" s="180"/>
      <c r="PEJ25" s="461"/>
      <c r="PEK25" s="462"/>
      <c r="PEL25" s="182"/>
      <c r="PEM25" s="7"/>
      <c r="PEN25" s="184" t="s">
        <v>234</v>
      </c>
      <c r="PEO25" s="180">
        <f t="shared" ref="PEO25" si="636">PEO23+1</f>
        <v>1</v>
      </c>
      <c r="PEP25" s="460" t="s">
        <v>235</v>
      </c>
      <c r="PEQ25" s="460"/>
      <c r="PER25" s="460"/>
      <c r="PES25" s="460"/>
      <c r="PET25" s="460"/>
      <c r="PEU25" s="460"/>
      <c r="PEV25" s="177"/>
      <c r="PEW25" s="177"/>
      <c r="PEX25" s="177"/>
      <c r="PEY25" s="180"/>
      <c r="PEZ25" s="461"/>
      <c r="PFA25" s="462"/>
      <c r="PFB25" s="182"/>
      <c r="PFC25" s="7"/>
      <c r="PFD25" s="184" t="s">
        <v>234</v>
      </c>
      <c r="PFE25" s="180">
        <f t="shared" ref="PFE25" si="637">PFE23+1</f>
        <v>1</v>
      </c>
      <c r="PFF25" s="460" t="s">
        <v>235</v>
      </c>
      <c r="PFG25" s="460"/>
      <c r="PFH25" s="460"/>
      <c r="PFI25" s="460"/>
      <c r="PFJ25" s="460"/>
      <c r="PFK25" s="460"/>
      <c r="PFL25" s="177"/>
      <c r="PFM25" s="177"/>
      <c r="PFN25" s="177"/>
      <c r="PFO25" s="180"/>
      <c r="PFP25" s="461"/>
      <c r="PFQ25" s="462"/>
      <c r="PFR25" s="182"/>
      <c r="PFS25" s="7"/>
      <c r="PFT25" s="184" t="s">
        <v>234</v>
      </c>
      <c r="PFU25" s="180">
        <f t="shared" ref="PFU25" si="638">PFU23+1</f>
        <v>1</v>
      </c>
      <c r="PFV25" s="460" t="s">
        <v>235</v>
      </c>
      <c r="PFW25" s="460"/>
      <c r="PFX25" s="460"/>
      <c r="PFY25" s="460"/>
      <c r="PFZ25" s="460"/>
      <c r="PGA25" s="460"/>
      <c r="PGB25" s="177"/>
      <c r="PGC25" s="177"/>
      <c r="PGD25" s="177"/>
      <c r="PGE25" s="180"/>
      <c r="PGF25" s="461"/>
      <c r="PGG25" s="462"/>
      <c r="PGH25" s="182"/>
      <c r="PGI25" s="7"/>
      <c r="PGJ25" s="184" t="s">
        <v>234</v>
      </c>
      <c r="PGK25" s="180">
        <f t="shared" ref="PGK25" si="639">PGK23+1</f>
        <v>1</v>
      </c>
      <c r="PGL25" s="460" t="s">
        <v>235</v>
      </c>
      <c r="PGM25" s="460"/>
      <c r="PGN25" s="460"/>
      <c r="PGO25" s="460"/>
      <c r="PGP25" s="460"/>
      <c r="PGQ25" s="460"/>
      <c r="PGR25" s="177"/>
      <c r="PGS25" s="177"/>
      <c r="PGT25" s="177"/>
      <c r="PGU25" s="180"/>
      <c r="PGV25" s="461"/>
      <c r="PGW25" s="462"/>
      <c r="PGX25" s="182"/>
      <c r="PGY25" s="7"/>
      <c r="PGZ25" s="184" t="s">
        <v>234</v>
      </c>
      <c r="PHA25" s="180">
        <f t="shared" ref="PHA25" si="640">PHA23+1</f>
        <v>1</v>
      </c>
      <c r="PHB25" s="460" t="s">
        <v>235</v>
      </c>
      <c r="PHC25" s="460"/>
      <c r="PHD25" s="460"/>
      <c r="PHE25" s="460"/>
      <c r="PHF25" s="460"/>
      <c r="PHG25" s="460"/>
      <c r="PHH25" s="177"/>
      <c r="PHI25" s="177"/>
      <c r="PHJ25" s="177"/>
      <c r="PHK25" s="180"/>
      <c r="PHL25" s="461"/>
      <c r="PHM25" s="462"/>
      <c r="PHN25" s="182"/>
      <c r="PHO25" s="7"/>
      <c r="PHP25" s="184" t="s">
        <v>234</v>
      </c>
      <c r="PHQ25" s="180">
        <f t="shared" ref="PHQ25" si="641">PHQ23+1</f>
        <v>1</v>
      </c>
      <c r="PHR25" s="460" t="s">
        <v>235</v>
      </c>
      <c r="PHS25" s="460"/>
      <c r="PHT25" s="460"/>
      <c r="PHU25" s="460"/>
      <c r="PHV25" s="460"/>
      <c r="PHW25" s="460"/>
      <c r="PHX25" s="177"/>
      <c r="PHY25" s="177"/>
      <c r="PHZ25" s="177"/>
      <c r="PIA25" s="180"/>
      <c r="PIB25" s="461"/>
      <c r="PIC25" s="462"/>
      <c r="PID25" s="182"/>
      <c r="PIE25" s="7"/>
      <c r="PIF25" s="184" t="s">
        <v>234</v>
      </c>
      <c r="PIG25" s="180">
        <f t="shared" ref="PIG25" si="642">PIG23+1</f>
        <v>1</v>
      </c>
      <c r="PIH25" s="460" t="s">
        <v>235</v>
      </c>
      <c r="PII25" s="460"/>
      <c r="PIJ25" s="460"/>
      <c r="PIK25" s="460"/>
      <c r="PIL25" s="460"/>
      <c r="PIM25" s="460"/>
      <c r="PIN25" s="177"/>
      <c r="PIO25" s="177"/>
      <c r="PIP25" s="177"/>
      <c r="PIQ25" s="180"/>
      <c r="PIR25" s="461"/>
      <c r="PIS25" s="462"/>
      <c r="PIT25" s="182"/>
      <c r="PIU25" s="7"/>
      <c r="PIV25" s="184" t="s">
        <v>234</v>
      </c>
      <c r="PIW25" s="180">
        <f t="shared" ref="PIW25" si="643">PIW23+1</f>
        <v>1</v>
      </c>
      <c r="PIX25" s="460" t="s">
        <v>235</v>
      </c>
      <c r="PIY25" s="460"/>
      <c r="PIZ25" s="460"/>
      <c r="PJA25" s="460"/>
      <c r="PJB25" s="460"/>
      <c r="PJC25" s="460"/>
      <c r="PJD25" s="177"/>
      <c r="PJE25" s="177"/>
      <c r="PJF25" s="177"/>
      <c r="PJG25" s="180"/>
      <c r="PJH25" s="461"/>
      <c r="PJI25" s="462"/>
      <c r="PJJ25" s="182"/>
      <c r="PJK25" s="7"/>
      <c r="PJL25" s="184" t="s">
        <v>234</v>
      </c>
      <c r="PJM25" s="180">
        <f t="shared" ref="PJM25" si="644">PJM23+1</f>
        <v>1</v>
      </c>
      <c r="PJN25" s="460" t="s">
        <v>235</v>
      </c>
      <c r="PJO25" s="460"/>
      <c r="PJP25" s="460"/>
      <c r="PJQ25" s="460"/>
      <c r="PJR25" s="460"/>
      <c r="PJS25" s="460"/>
      <c r="PJT25" s="177"/>
      <c r="PJU25" s="177"/>
      <c r="PJV25" s="177"/>
      <c r="PJW25" s="180"/>
      <c r="PJX25" s="461"/>
      <c r="PJY25" s="462"/>
      <c r="PJZ25" s="182"/>
      <c r="PKA25" s="7"/>
      <c r="PKB25" s="184" t="s">
        <v>234</v>
      </c>
      <c r="PKC25" s="180">
        <f t="shared" ref="PKC25" si="645">PKC23+1</f>
        <v>1</v>
      </c>
      <c r="PKD25" s="460" t="s">
        <v>235</v>
      </c>
      <c r="PKE25" s="460"/>
      <c r="PKF25" s="460"/>
      <c r="PKG25" s="460"/>
      <c r="PKH25" s="460"/>
      <c r="PKI25" s="460"/>
      <c r="PKJ25" s="177"/>
      <c r="PKK25" s="177"/>
      <c r="PKL25" s="177"/>
      <c r="PKM25" s="180"/>
      <c r="PKN25" s="461"/>
      <c r="PKO25" s="462"/>
      <c r="PKP25" s="182"/>
      <c r="PKQ25" s="7"/>
      <c r="PKR25" s="184" t="s">
        <v>234</v>
      </c>
      <c r="PKS25" s="180">
        <f t="shared" ref="PKS25" si="646">PKS23+1</f>
        <v>1</v>
      </c>
      <c r="PKT25" s="460" t="s">
        <v>235</v>
      </c>
      <c r="PKU25" s="460"/>
      <c r="PKV25" s="460"/>
      <c r="PKW25" s="460"/>
      <c r="PKX25" s="460"/>
      <c r="PKY25" s="460"/>
      <c r="PKZ25" s="177"/>
      <c r="PLA25" s="177"/>
      <c r="PLB25" s="177"/>
      <c r="PLC25" s="180"/>
      <c r="PLD25" s="461"/>
      <c r="PLE25" s="462"/>
      <c r="PLF25" s="182"/>
      <c r="PLG25" s="7"/>
      <c r="PLH25" s="184" t="s">
        <v>234</v>
      </c>
      <c r="PLI25" s="180">
        <f t="shared" ref="PLI25" si="647">PLI23+1</f>
        <v>1</v>
      </c>
      <c r="PLJ25" s="460" t="s">
        <v>235</v>
      </c>
      <c r="PLK25" s="460"/>
      <c r="PLL25" s="460"/>
      <c r="PLM25" s="460"/>
      <c r="PLN25" s="460"/>
      <c r="PLO25" s="460"/>
      <c r="PLP25" s="177"/>
      <c r="PLQ25" s="177"/>
      <c r="PLR25" s="177"/>
      <c r="PLS25" s="180"/>
      <c r="PLT25" s="461"/>
      <c r="PLU25" s="462"/>
      <c r="PLV25" s="182"/>
      <c r="PLW25" s="7"/>
      <c r="PLX25" s="184" t="s">
        <v>234</v>
      </c>
      <c r="PLY25" s="180">
        <f t="shared" ref="PLY25" si="648">PLY23+1</f>
        <v>1</v>
      </c>
      <c r="PLZ25" s="460" t="s">
        <v>235</v>
      </c>
      <c r="PMA25" s="460"/>
      <c r="PMB25" s="460"/>
      <c r="PMC25" s="460"/>
      <c r="PMD25" s="460"/>
      <c r="PME25" s="460"/>
      <c r="PMF25" s="177"/>
      <c r="PMG25" s="177"/>
      <c r="PMH25" s="177"/>
      <c r="PMI25" s="180"/>
      <c r="PMJ25" s="461"/>
      <c r="PMK25" s="462"/>
      <c r="PML25" s="182"/>
      <c r="PMM25" s="7"/>
      <c r="PMN25" s="184" t="s">
        <v>234</v>
      </c>
      <c r="PMO25" s="180">
        <f t="shared" ref="PMO25" si="649">PMO23+1</f>
        <v>1</v>
      </c>
      <c r="PMP25" s="460" t="s">
        <v>235</v>
      </c>
      <c r="PMQ25" s="460"/>
      <c r="PMR25" s="460"/>
      <c r="PMS25" s="460"/>
      <c r="PMT25" s="460"/>
      <c r="PMU25" s="460"/>
      <c r="PMV25" s="177"/>
      <c r="PMW25" s="177"/>
      <c r="PMX25" s="177"/>
      <c r="PMY25" s="180"/>
      <c r="PMZ25" s="461"/>
      <c r="PNA25" s="462"/>
      <c r="PNB25" s="182"/>
      <c r="PNC25" s="7"/>
      <c r="PND25" s="184" t="s">
        <v>234</v>
      </c>
      <c r="PNE25" s="180">
        <f t="shared" ref="PNE25" si="650">PNE23+1</f>
        <v>1</v>
      </c>
      <c r="PNF25" s="460" t="s">
        <v>235</v>
      </c>
      <c r="PNG25" s="460"/>
      <c r="PNH25" s="460"/>
      <c r="PNI25" s="460"/>
      <c r="PNJ25" s="460"/>
      <c r="PNK25" s="460"/>
      <c r="PNL25" s="177"/>
      <c r="PNM25" s="177"/>
      <c r="PNN25" s="177"/>
      <c r="PNO25" s="180"/>
      <c r="PNP25" s="461"/>
      <c r="PNQ25" s="462"/>
      <c r="PNR25" s="182"/>
      <c r="PNS25" s="7"/>
      <c r="PNT25" s="184" t="s">
        <v>234</v>
      </c>
      <c r="PNU25" s="180">
        <f t="shared" ref="PNU25" si="651">PNU23+1</f>
        <v>1</v>
      </c>
      <c r="PNV25" s="460" t="s">
        <v>235</v>
      </c>
      <c r="PNW25" s="460"/>
      <c r="PNX25" s="460"/>
      <c r="PNY25" s="460"/>
      <c r="PNZ25" s="460"/>
      <c r="POA25" s="460"/>
      <c r="POB25" s="177"/>
      <c r="POC25" s="177"/>
      <c r="POD25" s="177"/>
      <c r="POE25" s="180"/>
      <c r="POF25" s="461"/>
      <c r="POG25" s="462"/>
      <c r="POH25" s="182"/>
      <c r="POI25" s="7"/>
      <c r="POJ25" s="184" t="s">
        <v>234</v>
      </c>
      <c r="POK25" s="180">
        <f t="shared" ref="POK25" si="652">POK23+1</f>
        <v>1</v>
      </c>
      <c r="POL25" s="460" t="s">
        <v>235</v>
      </c>
      <c r="POM25" s="460"/>
      <c r="PON25" s="460"/>
      <c r="POO25" s="460"/>
      <c r="POP25" s="460"/>
      <c r="POQ25" s="460"/>
      <c r="POR25" s="177"/>
      <c r="POS25" s="177"/>
      <c r="POT25" s="177"/>
      <c r="POU25" s="180"/>
      <c r="POV25" s="461"/>
      <c r="POW25" s="462"/>
      <c r="POX25" s="182"/>
      <c r="POY25" s="7"/>
      <c r="POZ25" s="184" t="s">
        <v>234</v>
      </c>
      <c r="PPA25" s="180">
        <f t="shared" ref="PPA25" si="653">PPA23+1</f>
        <v>1</v>
      </c>
      <c r="PPB25" s="460" t="s">
        <v>235</v>
      </c>
      <c r="PPC25" s="460"/>
      <c r="PPD25" s="460"/>
      <c r="PPE25" s="460"/>
      <c r="PPF25" s="460"/>
      <c r="PPG25" s="460"/>
      <c r="PPH25" s="177"/>
      <c r="PPI25" s="177"/>
      <c r="PPJ25" s="177"/>
      <c r="PPK25" s="180"/>
      <c r="PPL25" s="461"/>
      <c r="PPM25" s="462"/>
      <c r="PPN25" s="182"/>
      <c r="PPO25" s="7"/>
      <c r="PPP25" s="184" t="s">
        <v>234</v>
      </c>
      <c r="PPQ25" s="180">
        <f t="shared" ref="PPQ25" si="654">PPQ23+1</f>
        <v>1</v>
      </c>
      <c r="PPR25" s="460" t="s">
        <v>235</v>
      </c>
      <c r="PPS25" s="460"/>
      <c r="PPT25" s="460"/>
      <c r="PPU25" s="460"/>
      <c r="PPV25" s="460"/>
      <c r="PPW25" s="460"/>
      <c r="PPX25" s="177"/>
      <c r="PPY25" s="177"/>
      <c r="PPZ25" s="177"/>
      <c r="PQA25" s="180"/>
      <c r="PQB25" s="461"/>
      <c r="PQC25" s="462"/>
      <c r="PQD25" s="182"/>
      <c r="PQE25" s="7"/>
      <c r="PQF25" s="184" t="s">
        <v>234</v>
      </c>
      <c r="PQG25" s="180">
        <f t="shared" ref="PQG25" si="655">PQG23+1</f>
        <v>1</v>
      </c>
      <c r="PQH25" s="460" t="s">
        <v>235</v>
      </c>
      <c r="PQI25" s="460"/>
      <c r="PQJ25" s="460"/>
      <c r="PQK25" s="460"/>
      <c r="PQL25" s="460"/>
      <c r="PQM25" s="460"/>
      <c r="PQN25" s="177"/>
      <c r="PQO25" s="177"/>
      <c r="PQP25" s="177"/>
      <c r="PQQ25" s="180"/>
      <c r="PQR25" s="461"/>
      <c r="PQS25" s="462"/>
      <c r="PQT25" s="182"/>
      <c r="PQU25" s="7"/>
      <c r="PQV25" s="184" t="s">
        <v>234</v>
      </c>
      <c r="PQW25" s="180">
        <f t="shared" ref="PQW25" si="656">PQW23+1</f>
        <v>1</v>
      </c>
      <c r="PQX25" s="460" t="s">
        <v>235</v>
      </c>
      <c r="PQY25" s="460"/>
      <c r="PQZ25" s="460"/>
      <c r="PRA25" s="460"/>
      <c r="PRB25" s="460"/>
      <c r="PRC25" s="460"/>
      <c r="PRD25" s="177"/>
      <c r="PRE25" s="177"/>
      <c r="PRF25" s="177"/>
      <c r="PRG25" s="180"/>
      <c r="PRH25" s="461"/>
      <c r="PRI25" s="462"/>
      <c r="PRJ25" s="182"/>
      <c r="PRK25" s="7"/>
      <c r="PRL25" s="184" t="s">
        <v>234</v>
      </c>
      <c r="PRM25" s="180">
        <f t="shared" ref="PRM25" si="657">PRM23+1</f>
        <v>1</v>
      </c>
      <c r="PRN25" s="460" t="s">
        <v>235</v>
      </c>
      <c r="PRO25" s="460"/>
      <c r="PRP25" s="460"/>
      <c r="PRQ25" s="460"/>
      <c r="PRR25" s="460"/>
      <c r="PRS25" s="460"/>
      <c r="PRT25" s="177"/>
      <c r="PRU25" s="177"/>
      <c r="PRV25" s="177"/>
      <c r="PRW25" s="180"/>
      <c r="PRX25" s="461"/>
      <c r="PRY25" s="462"/>
      <c r="PRZ25" s="182"/>
      <c r="PSA25" s="7"/>
      <c r="PSB25" s="184" t="s">
        <v>234</v>
      </c>
      <c r="PSC25" s="180">
        <f t="shared" ref="PSC25" si="658">PSC23+1</f>
        <v>1</v>
      </c>
      <c r="PSD25" s="460" t="s">
        <v>235</v>
      </c>
      <c r="PSE25" s="460"/>
      <c r="PSF25" s="460"/>
      <c r="PSG25" s="460"/>
      <c r="PSH25" s="460"/>
      <c r="PSI25" s="460"/>
      <c r="PSJ25" s="177"/>
      <c r="PSK25" s="177"/>
      <c r="PSL25" s="177"/>
      <c r="PSM25" s="180"/>
      <c r="PSN25" s="461"/>
      <c r="PSO25" s="462"/>
      <c r="PSP25" s="182"/>
      <c r="PSQ25" s="7"/>
      <c r="PSR25" s="184" t="s">
        <v>234</v>
      </c>
      <c r="PSS25" s="180">
        <f t="shared" ref="PSS25" si="659">PSS23+1</f>
        <v>1</v>
      </c>
      <c r="PST25" s="460" t="s">
        <v>235</v>
      </c>
      <c r="PSU25" s="460"/>
      <c r="PSV25" s="460"/>
      <c r="PSW25" s="460"/>
      <c r="PSX25" s="460"/>
      <c r="PSY25" s="460"/>
      <c r="PSZ25" s="177"/>
      <c r="PTA25" s="177"/>
      <c r="PTB25" s="177"/>
      <c r="PTC25" s="180"/>
      <c r="PTD25" s="461"/>
      <c r="PTE25" s="462"/>
      <c r="PTF25" s="182"/>
      <c r="PTG25" s="7"/>
      <c r="PTH25" s="184" t="s">
        <v>234</v>
      </c>
      <c r="PTI25" s="180">
        <f t="shared" ref="PTI25" si="660">PTI23+1</f>
        <v>1</v>
      </c>
      <c r="PTJ25" s="460" t="s">
        <v>235</v>
      </c>
      <c r="PTK25" s="460"/>
      <c r="PTL25" s="460"/>
      <c r="PTM25" s="460"/>
      <c r="PTN25" s="460"/>
      <c r="PTO25" s="460"/>
      <c r="PTP25" s="177"/>
      <c r="PTQ25" s="177"/>
      <c r="PTR25" s="177"/>
      <c r="PTS25" s="180"/>
      <c r="PTT25" s="461"/>
      <c r="PTU25" s="462"/>
      <c r="PTV25" s="182"/>
      <c r="PTW25" s="7"/>
      <c r="PTX25" s="184" t="s">
        <v>234</v>
      </c>
      <c r="PTY25" s="180">
        <f t="shared" ref="PTY25" si="661">PTY23+1</f>
        <v>1</v>
      </c>
      <c r="PTZ25" s="460" t="s">
        <v>235</v>
      </c>
      <c r="PUA25" s="460"/>
      <c r="PUB25" s="460"/>
      <c r="PUC25" s="460"/>
      <c r="PUD25" s="460"/>
      <c r="PUE25" s="460"/>
      <c r="PUF25" s="177"/>
      <c r="PUG25" s="177"/>
      <c r="PUH25" s="177"/>
      <c r="PUI25" s="180"/>
      <c r="PUJ25" s="461"/>
      <c r="PUK25" s="462"/>
      <c r="PUL25" s="182"/>
      <c r="PUM25" s="7"/>
      <c r="PUN25" s="184" t="s">
        <v>234</v>
      </c>
      <c r="PUO25" s="180">
        <f t="shared" ref="PUO25" si="662">PUO23+1</f>
        <v>1</v>
      </c>
      <c r="PUP25" s="460" t="s">
        <v>235</v>
      </c>
      <c r="PUQ25" s="460"/>
      <c r="PUR25" s="460"/>
      <c r="PUS25" s="460"/>
      <c r="PUT25" s="460"/>
      <c r="PUU25" s="460"/>
      <c r="PUV25" s="177"/>
      <c r="PUW25" s="177"/>
      <c r="PUX25" s="177"/>
      <c r="PUY25" s="180"/>
      <c r="PUZ25" s="461"/>
      <c r="PVA25" s="462"/>
      <c r="PVB25" s="182"/>
      <c r="PVC25" s="7"/>
      <c r="PVD25" s="184" t="s">
        <v>234</v>
      </c>
      <c r="PVE25" s="180">
        <f t="shared" ref="PVE25" si="663">PVE23+1</f>
        <v>1</v>
      </c>
      <c r="PVF25" s="460" t="s">
        <v>235</v>
      </c>
      <c r="PVG25" s="460"/>
      <c r="PVH25" s="460"/>
      <c r="PVI25" s="460"/>
      <c r="PVJ25" s="460"/>
      <c r="PVK25" s="460"/>
      <c r="PVL25" s="177"/>
      <c r="PVM25" s="177"/>
      <c r="PVN25" s="177"/>
      <c r="PVO25" s="180"/>
      <c r="PVP25" s="461"/>
      <c r="PVQ25" s="462"/>
      <c r="PVR25" s="182"/>
      <c r="PVS25" s="7"/>
      <c r="PVT25" s="184" t="s">
        <v>234</v>
      </c>
      <c r="PVU25" s="180">
        <f t="shared" ref="PVU25" si="664">PVU23+1</f>
        <v>1</v>
      </c>
      <c r="PVV25" s="460" t="s">
        <v>235</v>
      </c>
      <c r="PVW25" s="460"/>
      <c r="PVX25" s="460"/>
      <c r="PVY25" s="460"/>
      <c r="PVZ25" s="460"/>
      <c r="PWA25" s="460"/>
      <c r="PWB25" s="177"/>
      <c r="PWC25" s="177"/>
      <c r="PWD25" s="177"/>
      <c r="PWE25" s="180"/>
      <c r="PWF25" s="461"/>
      <c r="PWG25" s="462"/>
      <c r="PWH25" s="182"/>
      <c r="PWI25" s="7"/>
      <c r="PWJ25" s="184" t="s">
        <v>234</v>
      </c>
      <c r="PWK25" s="180">
        <f t="shared" ref="PWK25" si="665">PWK23+1</f>
        <v>1</v>
      </c>
      <c r="PWL25" s="460" t="s">
        <v>235</v>
      </c>
      <c r="PWM25" s="460"/>
      <c r="PWN25" s="460"/>
      <c r="PWO25" s="460"/>
      <c r="PWP25" s="460"/>
      <c r="PWQ25" s="460"/>
      <c r="PWR25" s="177"/>
      <c r="PWS25" s="177"/>
      <c r="PWT25" s="177"/>
      <c r="PWU25" s="180"/>
      <c r="PWV25" s="461"/>
      <c r="PWW25" s="462"/>
      <c r="PWX25" s="182"/>
      <c r="PWY25" s="7"/>
      <c r="PWZ25" s="184" t="s">
        <v>234</v>
      </c>
      <c r="PXA25" s="180">
        <f t="shared" ref="PXA25" si="666">PXA23+1</f>
        <v>1</v>
      </c>
      <c r="PXB25" s="460" t="s">
        <v>235</v>
      </c>
      <c r="PXC25" s="460"/>
      <c r="PXD25" s="460"/>
      <c r="PXE25" s="460"/>
      <c r="PXF25" s="460"/>
      <c r="PXG25" s="460"/>
      <c r="PXH25" s="177"/>
      <c r="PXI25" s="177"/>
      <c r="PXJ25" s="177"/>
      <c r="PXK25" s="180"/>
      <c r="PXL25" s="461"/>
      <c r="PXM25" s="462"/>
      <c r="PXN25" s="182"/>
      <c r="PXO25" s="7"/>
      <c r="PXP25" s="184" t="s">
        <v>234</v>
      </c>
      <c r="PXQ25" s="180">
        <f t="shared" ref="PXQ25" si="667">PXQ23+1</f>
        <v>1</v>
      </c>
      <c r="PXR25" s="460" t="s">
        <v>235</v>
      </c>
      <c r="PXS25" s="460"/>
      <c r="PXT25" s="460"/>
      <c r="PXU25" s="460"/>
      <c r="PXV25" s="460"/>
      <c r="PXW25" s="460"/>
      <c r="PXX25" s="177"/>
      <c r="PXY25" s="177"/>
      <c r="PXZ25" s="177"/>
      <c r="PYA25" s="180"/>
      <c r="PYB25" s="461"/>
      <c r="PYC25" s="462"/>
      <c r="PYD25" s="182"/>
      <c r="PYE25" s="7"/>
      <c r="PYF25" s="184" t="s">
        <v>234</v>
      </c>
      <c r="PYG25" s="180">
        <f t="shared" ref="PYG25" si="668">PYG23+1</f>
        <v>1</v>
      </c>
      <c r="PYH25" s="460" t="s">
        <v>235</v>
      </c>
      <c r="PYI25" s="460"/>
      <c r="PYJ25" s="460"/>
      <c r="PYK25" s="460"/>
      <c r="PYL25" s="460"/>
      <c r="PYM25" s="460"/>
      <c r="PYN25" s="177"/>
      <c r="PYO25" s="177"/>
      <c r="PYP25" s="177"/>
      <c r="PYQ25" s="180"/>
      <c r="PYR25" s="461"/>
      <c r="PYS25" s="462"/>
      <c r="PYT25" s="182"/>
      <c r="PYU25" s="7"/>
      <c r="PYV25" s="184" t="s">
        <v>234</v>
      </c>
      <c r="PYW25" s="180">
        <f t="shared" ref="PYW25" si="669">PYW23+1</f>
        <v>1</v>
      </c>
      <c r="PYX25" s="460" t="s">
        <v>235</v>
      </c>
      <c r="PYY25" s="460"/>
      <c r="PYZ25" s="460"/>
      <c r="PZA25" s="460"/>
      <c r="PZB25" s="460"/>
      <c r="PZC25" s="460"/>
      <c r="PZD25" s="177"/>
      <c r="PZE25" s="177"/>
      <c r="PZF25" s="177"/>
      <c r="PZG25" s="180"/>
      <c r="PZH25" s="461"/>
      <c r="PZI25" s="462"/>
      <c r="PZJ25" s="182"/>
      <c r="PZK25" s="7"/>
      <c r="PZL25" s="184" t="s">
        <v>234</v>
      </c>
      <c r="PZM25" s="180">
        <f t="shared" ref="PZM25" si="670">PZM23+1</f>
        <v>1</v>
      </c>
      <c r="PZN25" s="460" t="s">
        <v>235</v>
      </c>
      <c r="PZO25" s="460"/>
      <c r="PZP25" s="460"/>
      <c r="PZQ25" s="460"/>
      <c r="PZR25" s="460"/>
      <c r="PZS25" s="460"/>
      <c r="PZT25" s="177"/>
      <c r="PZU25" s="177"/>
      <c r="PZV25" s="177"/>
      <c r="PZW25" s="180"/>
      <c r="PZX25" s="461"/>
      <c r="PZY25" s="462"/>
      <c r="PZZ25" s="182"/>
      <c r="QAA25" s="7"/>
      <c r="QAB25" s="184" t="s">
        <v>234</v>
      </c>
      <c r="QAC25" s="180">
        <f t="shared" ref="QAC25" si="671">QAC23+1</f>
        <v>1</v>
      </c>
      <c r="QAD25" s="460" t="s">
        <v>235</v>
      </c>
      <c r="QAE25" s="460"/>
      <c r="QAF25" s="460"/>
      <c r="QAG25" s="460"/>
      <c r="QAH25" s="460"/>
      <c r="QAI25" s="460"/>
      <c r="QAJ25" s="177"/>
      <c r="QAK25" s="177"/>
      <c r="QAL25" s="177"/>
      <c r="QAM25" s="180"/>
      <c r="QAN25" s="461"/>
      <c r="QAO25" s="462"/>
      <c r="QAP25" s="182"/>
      <c r="QAQ25" s="7"/>
      <c r="QAR25" s="184" t="s">
        <v>234</v>
      </c>
      <c r="QAS25" s="180">
        <f t="shared" ref="QAS25" si="672">QAS23+1</f>
        <v>1</v>
      </c>
      <c r="QAT25" s="460" t="s">
        <v>235</v>
      </c>
      <c r="QAU25" s="460"/>
      <c r="QAV25" s="460"/>
      <c r="QAW25" s="460"/>
      <c r="QAX25" s="460"/>
      <c r="QAY25" s="460"/>
      <c r="QAZ25" s="177"/>
      <c r="QBA25" s="177"/>
      <c r="QBB25" s="177"/>
      <c r="QBC25" s="180"/>
      <c r="QBD25" s="461"/>
      <c r="QBE25" s="462"/>
      <c r="QBF25" s="182"/>
      <c r="QBG25" s="7"/>
      <c r="QBH25" s="184" t="s">
        <v>234</v>
      </c>
      <c r="QBI25" s="180">
        <f t="shared" ref="QBI25" si="673">QBI23+1</f>
        <v>1</v>
      </c>
      <c r="QBJ25" s="460" t="s">
        <v>235</v>
      </c>
      <c r="QBK25" s="460"/>
      <c r="QBL25" s="460"/>
      <c r="QBM25" s="460"/>
      <c r="QBN25" s="460"/>
      <c r="QBO25" s="460"/>
      <c r="QBP25" s="177"/>
      <c r="QBQ25" s="177"/>
      <c r="QBR25" s="177"/>
      <c r="QBS25" s="180"/>
      <c r="QBT25" s="461"/>
      <c r="QBU25" s="462"/>
      <c r="QBV25" s="182"/>
      <c r="QBW25" s="7"/>
      <c r="QBX25" s="184" t="s">
        <v>234</v>
      </c>
      <c r="QBY25" s="180">
        <f t="shared" ref="QBY25" si="674">QBY23+1</f>
        <v>1</v>
      </c>
      <c r="QBZ25" s="460" t="s">
        <v>235</v>
      </c>
      <c r="QCA25" s="460"/>
      <c r="QCB25" s="460"/>
      <c r="QCC25" s="460"/>
      <c r="QCD25" s="460"/>
      <c r="QCE25" s="460"/>
      <c r="QCF25" s="177"/>
      <c r="QCG25" s="177"/>
      <c r="QCH25" s="177"/>
      <c r="QCI25" s="180"/>
      <c r="QCJ25" s="461"/>
      <c r="QCK25" s="462"/>
      <c r="QCL25" s="182"/>
      <c r="QCM25" s="7"/>
      <c r="QCN25" s="184" t="s">
        <v>234</v>
      </c>
      <c r="QCO25" s="180">
        <f t="shared" ref="QCO25" si="675">QCO23+1</f>
        <v>1</v>
      </c>
      <c r="QCP25" s="460" t="s">
        <v>235</v>
      </c>
      <c r="QCQ25" s="460"/>
      <c r="QCR25" s="460"/>
      <c r="QCS25" s="460"/>
      <c r="QCT25" s="460"/>
      <c r="QCU25" s="460"/>
      <c r="QCV25" s="177"/>
      <c r="QCW25" s="177"/>
      <c r="QCX25" s="177"/>
      <c r="QCY25" s="180"/>
      <c r="QCZ25" s="461"/>
      <c r="QDA25" s="462"/>
      <c r="QDB25" s="182"/>
      <c r="QDC25" s="7"/>
      <c r="QDD25" s="184" t="s">
        <v>234</v>
      </c>
      <c r="QDE25" s="180">
        <f t="shared" ref="QDE25" si="676">QDE23+1</f>
        <v>1</v>
      </c>
      <c r="QDF25" s="460" t="s">
        <v>235</v>
      </c>
      <c r="QDG25" s="460"/>
      <c r="QDH25" s="460"/>
      <c r="QDI25" s="460"/>
      <c r="QDJ25" s="460"/>
      <c r="QDK25" s="460"/>
      <c r="QDL25" s="177"/>
      <c r="QDM25" s="177"/>
      <c r="QDN25" s="177"/>
      <c r="QDO25" s="180"/>
      <c r="QDP25" s="461"/>
      <c r="QDQ25" s="462"/>
      <c r="QDR25" s="182"/>
      <c r="QDS25" s="7"/>
      <c r="QDT25" s="184" t="s">
        <v>234</v>
      </c>
      <c r="QDU25" s="180">
        <f t="shared" ref="QDU25" si="677">QDU23+1</f>
        <v>1</v>
      </c>
      <c r="QDV25" s="460" t="s">
        <v>235</v>
      </c>
      <c r="QDW25" s="460"/>
      <c r="QDX25" s="460"/>
      <c r="QDY25" s="460"/>
      <c r="QDZ25" s="460"/>
      <c r="QEA25" s="460"/>
      <c r="QEB25" s="177"/>
      <c r="QEC25" s="177"/>
      <c r="QED25" s="177"/>
      <c r="QEE25" s="180"/>
      <c r="QEF25" s="461"/>
      <c r="QEG25" s="462"/>
      <c r="QEH25" s="182"/>
      <c r="QEI25" s="7"/>
      <c r="QEJ25" s="184" t="s">
        <v>234</v>
      </c>
      <c r="QEK25" s="180">
        <f t="shared" ref="QEK25" si="678">QEK23+1</f>
        <v>1</v>
      </c>
      <c r="QEL25" s="460" t="s">
        <v>235</v>
      </c>
      <c r="QEM25" s="460"/>
      <c r="QEN25" s="460"/>
      <c r="QEO25" s="460"/>
      <c r="QEP25" s="460"/>
      <c r="QEQ25" s="460"/>
      <c r="QER25" s="177"/>
      <c r="QES25" s="177"/>
      <c r="QET25" s="177"/>
      <c r="QEU25" s="180"/>
      <c r="QEV25" s="461"/>
      <c r="QEW25" s="462"/>
      <c r="QEX25" s="182"/>
      <c r="QEY25" s="7"/>
      <c r="QEZ25" s="184" t="s">
        <v>234</v>
      </c>
      <c r="QFA25" s="180">
        <f t="shared" ref="QFA25" si="679">QFA23+1</f>
        <v>1</v>
      </c>
      <c r="QFB25" s="460" t="s">
        <v>235</v>
      </c>
      <c r="QFC25" s="460"/>
      <c r="QFD25" s="460"/>
      <c r="QFE25" s="460"/>
      <c r="QFF25" s="460"/>
      <c r="QFG25" s="460"/>
      <c r="QFH25" s="177"/>
      <c r="QFI25" s="177"/>
      <c r="QFJ25" s="177"/>
      <c r="QFK25" s="180"/>
      <c r="QFL25" s="461"/>
      <c r="QFM25" s="462"/>
      <c r="QFN25" s="182"/>
      <c r="QFO25" s="7"/>
      <c r="QFP25" s="184" t="s">
        <v>234</v>
      </c>
      <c r="QFQ25" s="180">
        <f t="shared" ref="QFQ25" si="680">QFQ23+1</f>
        <v>1</v>
      </c>
      <c r="QFR25" s="460" t="s">
        <v>235</v>
      </c>
      <c r="QFS25" s="460"/>
      <c r="QFT25" s="460"/>
      <c r="QFU25" s="460"/>
      <c r="QFV25" s="460"/>
      <c r="QFW25" s="460"/>
      <c r="QFX25" s="177"/>
      <c r="QFY25" s="177"/>
      <c r="QFZ25" s="177"/>
      <c r="QGA25" s="180"/>
      <c r="QGB25" s="461"/>
      <c r="QGC25" s="462"/>
      <c r="QGD25" s="182"/>
      <c r="QGE25" s="7"/>
      <c r="QGF25" s="184" t="s">
        <v>234</v>
      </c>
      <c r="QGG25" s="180">
        <f t="shared" ref="QGG25" si="681">QGG23+1</f>
        <v>1</v>
      </c>
      <c r="QGH25" s="460" t="s">
        <v>235</v>
      </c>
      <c r="QGI25" s="460"/>
      <c r="QGJ25" s="460"/>
      <c r="QGK25" s="460"/>
      <c r="QGL25" s="460"/>
      <c r="QGM25" s="460"/>
      <c r="QGN25" s="177"/>
      <c r="QGO25" s="177"/>
      <c r="QGP25" s="177"/>
      <c r="QGQ25" s="180"/>
      <c r="QGR25" s="461"/>
      <c r="QGS25" s="462"/>
      <c r="QGT25" s="182"/>
      <c r="QGU25" s="7"/>
      <c r="QGV25" s="184" t="s">
        <v>234</v>
      </c>
      <c r="QGW25" s="180">
        <f t="shared" ref="QGW25" si="682">QGW23+1</f>
        <v>1</v>
      </c>
      <c r="QGX25" s="460" t="s">
        <v>235</v>
      </c>
      <c r="QGY25" s="460"/>
      <c r="QGZ25" s="460"/>
      <c r="QHA25" s="460"/>
      <c r="QHB25" s="460"/>
      <c r="QHC25" s="460"/>
      <c r="QHD25" s="177"/>
      <c r="QHE25" s="177"/>
      <c r="QHF25" s="177"/>
      <c r="QHG25" s="180"/>
      <c r="QHH25" s="461"/>
      <c r="QHI25" s="462"/>
      <c r="QHJ25" s="182"/>
      <c r="QHK25" s="7"/>
      <c r="QHL25" s="184" t="s">
        <v>234</v>
      </c>
      <c r="QHM25" s="180">
        <f t="shared" ref="QHM25" si="683">QHM23+1</f>
        <v>1</v>
      </c>
      <c r="QHN25" s="460" t="s">
        <v>235</v>
      </c>
      <c r="QHO25" s="460"/>
      <c r="QHP25" s="460"/>
      <c r="QHQ25" s="460"/>
      <c r="QHR25" s="460"/>
      <c r="QHS25" s="460"/>
      <c r="QHT25" s="177"/>
      <c r="QHU25" s="177"/>
      <c r="QHV25" s="177"/>
      <c r="QHW25" s="180"/>
      <c r="QHX25" s="461"/>
      <c r="QHY25" s="462"/>
      <c r="QHZ25" s="182"/>
      <c r="QIA25" s="7"/>
      <c r="QIB25" s="184" t="s">
        <v>234</v>
      </c>
      <c r="QIC25" s="180">
        <f t="shared" ref="QIC25" si="684">QIC23+1</f>
        <v>1</v>
      </c>
      <c r="QID25" s="460" t="s">
        <v>235</v>
      </c>
      <c r="QIE25" s="460"/>
      <c r="QIF25" s="460"/>
      <c r="QIG25" s="460"/>
      <c r="QIH25" s="460"/>
      <c r="QII25" s="460"/>
      <c r="QIJ25" s="177"/>
      <c r="QIK25" s="177"/>
      <c r="QIL25" s="177"/>
      <c r="QIM25" s="180"/>
      <c r="QIN25" s="461"/>
      <c r="QIO25" s="462"/>
      <c r="QIP25" s="182"/>
      <c r="QIQ25" s="7"/>
      <c r="QIR25" s="184" t="s">
        <v>234</v>
      </c>
      <c r="QIS25" s="180">
        <f t="shared" ref="QIS25" si="685">QIS23+1</f>
        <v>1</v>
      </c>
      <c r="QIT25" s="460" t="s">
        <v>235</v>
      </c>
      <c r="QIU25" s="460"/>
      <c r="QIV25" s="460"/>
      <c r="QIW25" s="460"/>
      <c r="QIX25" s="460"/>
      <c r="QIY25" s="460"/>
      <c r="QIZ25" s="177"/>
      <c r="QJA25" s="177"/>
      <c r="QJB25" s="177"/>
      <c r="QJC25" s="180"/>
      <c r="QJD25" s="461"/>
      <c r="QJE25" s="462"/>
      <c r="QJF25" s="182"/>
      <c r="QJG25" s="7"/>
      <c r="QJH25" s="184" t="s">
        <v>234</v>
      </c>
      <c r="QJI25" s="180">
        <f t="shared" ref="QJI25" si="686">QJI23+1</f>
        <v>1</v>
      </c>
      <c r="QJJ25" s="460" t="s">
        <v>235</v>
      </c>
      <c r="QJK25" s="460"/>
      <c r="QJL25" s="460"/>
      <c r="QJM25" s="460"/>
      <c r="QJN25" s="460"/>
      <c r="QJO25" s="460"/>
      <c r="QJP25" s="177"/>
      <c r="QJQ25" s="177"/>
      <c r="QJR25" s="177"/>
      <c r="QJS25" s="180"/>
      <c r="QJT25" s="461"/>
      <c r="QJU25" s="462"/>
      <c r="QJV25" s="182"/>
      <c r="QJW25" s="7"/>
      <c r="QJX25" s="184" t="s">
        <v>234</v>
      </c>
      <c r="QJY25" s="180">
        <f t="shared" ref="QJY25" si="687">QJY23+1</f>
        <v>1</v>
      </c>
      <c r="QJZ25" s="460" t="s">
        <v>235</v>
      </c>
      <c r="QKA25" s="460"/>
      <c r="QKB25" s="460"/>
      <c r="QKC25" s="460"/>
      <c r="QKD25" s="460"/>
      <c r="QKE25" s="460"/>
      <c r="QKF25" s="177"/>
      <c r="QKG25" s="177"/>
      <c r="QKH25" s="177"/>
      <c r="QKI25" s="180"/>
      <c r="QKJ25" s="461"/>
      <c r="QKK25" s="462"/>
      <c r="QKL25" s="182"/>
      <c r="QKM25" s="7"/>
      <c r="QKN25" s="184" t="s">
        <v>234</v>
      </c>
      <c r="QKO25" s="180">
        <f t="shared" ref="QKO25" si="688">QKO23+1</f>
        <v>1</v>
      </c>
      <c r="QKP25" s="460" t="s">
        <v>235</v>
      </c>
      <c r="QKQ25" s="460"/>
      <c r="QKR25" s="460"/>
      <c r="QKS25" s="460"/>
      <c r="QKT25" s="460"/>
      <c r="QKU25" s="460"/>
      <c r="QKV25" s="177"/>
      <c r="QKW25" s="177"/>
      <c r="QKX25" s="177"/>
      <c r="QKY25" s="180"/>
      <c r="QKZ25" s="461"/>
      <c r="QLA25" s="462"/>
      <c r="QLB25" s="182"/>
      <c r="QLC25" s="7"/>
      <c r="QLD25" s="184" t="s">
        <v>234</v>
      </c>
      <c r="QLE25" s="180">
        <f t="shared" ref="QLE25" si="689">QLE23+1</f>
        <v>1</v>
      </c>
      <c r="QLF25" s="460" t="s">
        <v>235</v>
      </c>
      <c r="QLG25" s="460"/>
      <c r="QLH25" s="460"/>
      <c r="QLI25" s="460"/>
      <c r="QLJ25" s="460"/>
      <c r="QLK25" s="460"/>
      <c r="QLL25" s="177"/>
      <c r="QLM25" s="177"/>
      <c r="QLN25" s="177"/>
      <c r="QLO25" s="180"/>
      <c r="QLP25" s="461"/>
      <c r="QLQ25" s="462"/>
      <c r="QLR25" s="182"/>
      <c r="QLS25" s="7"/>
      <c r="QLT25" s="184" t="s">
        <v>234</v>
      </c>
      <c r="QLU25" s="180">
        <f t="shared" ref="QLU25" si="690">QLU23+1</f>
        <v>1</v>
      </c>
      <c r="QLV25" s="460" t="s">
        <v>235</v>
      </c>
      <c r="QLW25" s="460"/>
      <c r="QLX25" s="460"/>
      <c r="QLY25" s="460"/>
      <c r="QLZ25" s="460"/>
      <c r="QMA25" s="460"/>
      <c r="QMB25" s="177"/>
      <c r="QMC25" s="177"/>
      <c r="QMD25" s="177"/>
      <c r="QME25" s="180"/>
      <c r="QMF25" s="461"/>
      <c r="QMG25" s="462"/>
      <c r="QMH25" s="182"/>
      <c r="QMI25" s="7"/>
      <c r="QMJ25" s="184" t="s">
        <v>234</v>
      </c>
      <c r="QMK25" s="180">
        <f t="shared" ref="QMK25" si="691">QMK23+1</f>
        <v>1</v>
      </c>
      <c r="QML25" s="460" t="s">
        <v>235</v>
      </c>
      <c r="QMM25" s="460"/>
      <c r="QMN25" s="460"/>
      <c r="QMO25" s="460"/>
      <c r="QMP25" s="460"/>
      <c r="QMQ25" s="460"/>
      <c r="QMR25" s="177"/>
      <c r="QMS25" s="177"/>
      <c r="QMT25" s="177"/>
      <c r="QMU25" s="180"/>
      <c r="QMV25" s="461"/>
      <c r="QMW25" s="462"/>
      <c r="QMX25" s="182"/>
      <c r="QMY25" s="7"/>
      <c r="QMZ25" s="184" t="s">
        <v>234</v>
      </c>
      <c r="QNA25" s="180">
        <f t="shared" ref="QNA25" si="692">QNA23+1</f>
        <v>1</v>
      </c>
      <c r="QNB25" s="460" t="s">
        <v>235</v>
      </c>
      <c r="QNC25" s="460"/>
      <c r="QND25" s="460"/>
      <c r="QNE25" s="460"/>
      <c r="QNF25" s="460"/>
      <c r="QNG25" s="460"/>
      <c r="QNH25" s="177"/>
      <c r="QNI25" s="177"/>
      <c r="QNJ25" s="177"/>
      <c r="QNK25" s="180"/>
      <c r="QNL25" s="461"/>
      <c r="QNM25" s="462"/>
      <c r="QNN25" s="182"/>
      <c r="QNO25" s="7"/>
      <c r="QNP25" s="184" t="s">
        <v>234</v>
      </c>
      <c r="QNQ25" s="180">
        <f t="shared" ref="QNQ25" si="693">QNQ23+1</f>
        <v>1</v>
      </c>
      <c r="QNR25" s="460" t="s">
        <v>235</v>
      </c>
      <c r="QNS25" s="460"/>
      <c r="QNT25" s="460"/>
      <c r="QNU25" s="460"/>
      <c r="QNV25" s="460"/>
      <c r="QNW25" s="460"/>
      <c r="QNX25" s="177"/>
      <c r="QNY25" s="177"/>
      <c r="QNZ25" s="177"/>
      <c r="QOA25" s="180"/>
      <c r="QOB25" s="461"/>
      <c r="QOC25" s="462"/>
      <c r="QOD25" s="182"/>
      <c r="QOE25" s="7"/>
      <c r="QOF25" s="184" t="s">
        <v>234</v>
      </c>
      <c r="QOG25" s="180">
        <f t="shared" ref="QOG25" si="694">QOG23+1</f>
        <v>1</v>
      </c>
      <c r="QOH25" s="460" t="s">
        <v>235</v>
      </c>
      <c r="QOI25" s="460"/>
      <c r="QOJ25" s="460"/>
      <c r="QOK25" s="460"/>
      <c r="QOL25" s="460"/>
      <c r="QOM25" s="460"/>
      <c r="QON25" s="177"/>
      <c r="QOO25" s="177"/>
      <c r="QOP25" s="177"/>
      <c r="QOQ25" s="180"/>
      <c r="QOR25" s="461"/>
      <c r="QOS25" s="462"/>
      <c r="QOT25" s="182"/>
      <c r="QOU25" s="7"/>
      <c r="QOV25" s="184" t="s">
        <v>234</v>
      </c>
      <c r="QOW25" s="180">
        <f t="shared" ref="QOW25" si="695">QOW23+1</f>
        <v>1</v>
      </c>
      <c r="QOX25" s="460" t="s">
        <v>235</v>
      </c>
      <c r="QOY25" s="460"/>
      <c r="QOZ25" s="460"/>
      <c r="QPA25" s="460"/>
      <c r="QPB25" s="460"/>
      <c r="QPC25" s="460"/>
      <c r="QPD25" s="177"/>
      <c r="QPE25" s="177"/>
      <c r="QPF25" s="177"/>
      <c r="QPG25" s="180"/>
      <c r="QPH25" s="461"/>
      <c r="QPI25" s="462"/>
      <c r="QPJ25" s="182"/>
      <c r="QPK25" s="7"/>
      <c r="QPL25" s="184" t="s">
        <v>234</v>
      </c>
      <c r="QPM25" s="180">
        <f t="shared" ref="QPM25" si="696">QPM23+1</f>
        <v>1</v>
      </c>
      <c r="QPN25" s="460" t="s">
        <v>235</v>
      </c>
      <c r="QPO25" s="460"/>
      <c r="QPP25" s="460"/>
      <c r="QPQ25" s="460"/>
      <c r="QPR25" s="460"/>
      <c r="QPS25" s="460"/>
      <c r="QPT25" s="177"/>
      <c r="QPU25" s="177"/>
      <c r="QPV25" s="177"/>
      <c r="QPW25" s="180"/>
      <c r="QPX25" s="461"/>
      <c r="QPY25" s="462"/>
      <c r="QPZ25" s="182"/>
      <c r="QQA25" s="7"/>
      <c r="QQB25" s="184" t="s">
        <v>234</v>
      </c>
      <c r="QQC25" s="180">
        <f t="shared" ref="QQC25" si="697">QQC23+1</f>
        <v>1</v>
      </c>
      <c r="QQD25" s="460" t="s">
        <v>235</v>
      </c>
      <c r="QQE25" s="460"/>
      <c r="QQF25" s="460"/>
      <c r="QQG25" s="460"/>
      <c r="QQH25" s="460"/>
      <c r="QQI25" s="460"/>
      <c r="QQJ25" s="177"/>
      <c r="QQK25" s="177"/>
      <c r="QQL25" s="177"/>
      <c r="QQM25" s="180"/>
      <c r="QQN25" s="461"/>
      <c r="QQO25" s="462"/>
      <c r="QQP25" s="182"/>
      <c r="QQQ25" s="7"/>
      <c r="QQR25" s="184" t="s">
        <v>234</v>
      </c>
      <c r="QQS25" s="180">
        <f t="shared" ref="QQS25" si="698">QQS23+1</f>
        <v>1</v>
      </c>
      <c r="QQT25" s="460" t="s">
        <v>235</v>
      </c>
      <c r="QQU25" s="460"/>
      <c r="QQV25" s="460"/>
      <c r="QQW25" s="460"/>
      <c r="QQX25" s="460"/>
      <c r="QQY25" s="460"/>
      <c r="QQZ25" s="177"/>
      <c r="QRA25" s="177"/>
      <c r="QRB25" s="177"/>
      <c r="QRC25" s="180"/>
      <c r="QRD25" s="461"/>
      <c r="QRE25" s="462"/>
      <c r="QRF25" s="182"/>
      <c r="QRG25" s="7"/>
      <c r="QRH25" s="184" t="s">
        <v>234</v>
      </c>
      <c r="QRI25" s="180">
        <f t="shared" ref="QRI25" si="699">QRI23+1</f>
        <v>1</v>
      </c>
      <c r="QRJ25" s="460" t="s">
        <v>235</v>
      </c>
      <c r="QRK25" s="460"/>
      <c r="QRL25" s="460"/>
      <c r="QRM25" s="460"/>
      <c r="QRN25" s="460"/>
      <c r="QRO25" s="460"/>
      <c r="QRP25" s="177"/>
      <c r="QRQ25" s="177"/>
      <c r="QRR25" s="177"/>
      <c r="QRS25" s="180"/>
      <c r="QRT25" s="461"/>
      <c r="QRU25" s="462"/>
      <c r="QRV25" s="182"/>
      <c r="QRW25" s="7"/>
      <c r="QRX25" s="184" t="s">
        <v>234</v>
      </c>
      <c r="QRY25" s="180">
        <f t="shared" ref="QRY25" si="700">QRY23+1</f>
        <v>1</v>
      </c>
      <c r="QRZ25" s="460" t="s">
        <v>235</v>
      </c>
      <c r="QSA25" s="460"/>
      <c r="QSB25" s="460"/>
      <c r="QSC25" s="460"/>
      <c r="QSD25" s="460"/>
      <c r="QSE25" s="460"/>
      <c r="QSF25" s="177"/>
      <c r="QSG25" s="177"/>
      <c r="QSH25" s="177"/>
      <c r="QSI25" s="180"/>
      <c r="QSJ25" s="461"/>
      <c r="QSK25" s="462"/>
      <c r="QSL25" s="182"/>
      <c r="QSM25" s="7"/>
      <c r="QSN25" s="184" t="s">
        <v>234</v>
      </c>
      <c r="QSO25" s="180">
        <f t="shared" ref="QSO25" si="701">QSO23+1</f>
        <v>1</v>
      </c>
      <c r="QSP25" s="460" t="s">
        <v>235</v>
      </c>
      <c r="QSQ25" s="460"/>
      <c r="QSR25" s="460"/>
      <c r="QSS25" s="460"/>
      <c r="QST25" s="460"/>
      <c r="QSU25" s="460"/>
      <c r="QSV25" s="177"/>
      <c r="QSW25" s="177"/>
      <c r="QSX25" s="177"/>
      <c r="QSY25" s="180"/>
      <c r="QSZ25" s="461"/>
      <c r="QTA25" s="462"/>
      <c r="QTB25" s="182"/>
      <c r="QTC25" s="7"/>
      <c r="QTD25" s="184" t="s">
        <v>234</v>
      </c>
      <c r="QTE25" s="180">
        <f t="shared" ref="QTE25" si="702">QTE23+1</f>
        <v>1</v>
      </c>
      <c r="QTF25" s="460" t="s">
        <v>235</v>
      </c>
      <c r="QTG25" s="460"/>
      <c r="QTH25" s="460"/>
      <c r="QTI25" s="460"/>
      <c r="QTJ25" s="460"/>
      <c r="QTK25" s="460"/>
      <c r="QTL25" s="177"/>
      <c r="QTM25" s="177"/>
      <c r="QTN25" s="177"/>
      <c r="QTO25" s="180"/>
      <c r="QTP25" s="461"/>
      <c r="QTQ25" s="462"/>
      <c r="QTR25" s="182"/>
      <c r="QTS25" s="7"/>
      <c r="QTT25" s="184" t="s">
        <v>234</v>
      </c>
      <c r="QTU25" s="180">
        <f t="shared" ref="QTU25" si="703">QTU23+1</f>
        <v>1</v>
      </c>
      <c r="QTV25" s="460" t="s">
        <v>235</v>
      </c>
      <c r="QTW25" s="460"/>
      <c r="QTX25" s="460"/>
      <c r="QTY25" s="460"/>
      <c r="QTZ25" s="460"/>
      <c r="QUA25" s="460"/>
      <c r="QUB25" s="177"/>
      <c r="QUC25" s="177"/>
      <c r="QUD25" s="177"/>
      <c r="QUE25" s="180"/>
      <c r="QUF25" s="461"/>
      <c r="QUG25" s="462"/>
      <c r="QUH25" s="182"/>
      <c r="QUI25" s="7"/>
      <c r="QUJ25" s="184" t="s">
        <v>234</v>
      </c>
      <c r="QUK25" s="180">
        <f t="shared" ref="QUK25" si="704">QUK23+1</f>
        <v>1</v>
      </c>
      <c r="QUL25" s="460" t="s">
        <v>235</v>
      </c>
      <c r="QUM25" s="460"/>
      <c r="QUN25" s="460"/>
      <c r="QUO25" s="460"/>
      <c r="QUP25" s="460"/>
      <c r="QUQ25" s="460"/>
      <c r="QUR25" s="177"/>
      <c r="QUS25" s="177"/>
      <c r="QUT25" s="177"/>
      <c r="QUU25" s="180"/>
      <c r="QUV25" s="461"/>
      <c r="QUW25" s="462"/>
      <c r="QUX25" s="182"/>
      <c r="QUY25" s="7"/>
      <c r="QUZ25" s="184" t="s">
        <v>234</v>
      </c>
      <c r="QVA25" s="180">
        <f t="shared" ref="QVA25" si="705">QVA23+1</f>
        <v>1</v>
      </c>
      <c r="QVB25" s="460" t="s">
        <v>235</v>
      </c>
      <c r="QVC25" s="460"/>
      <c r="QVD25" s="460"/>
      <c r="QVE25" s="460"/>
      <c r="QVF25" s="460"/>
      <c r="QVG25" s="460"/>
      <c r="QVH25" s="177"/>
      <c r="QVI25" s="177"/>
      <c r="QVJ25" s="177"/>
      <c r="QVK25" s="180"/>
      <c r="QVL25" s="461"/>
      <c r="QVM25" s="462"/>
      <c r="QVN25" s="182"/>
      <c r="QVO25" s="7"/>
      <c r="QVP25" s="184" t="s">
        <v>234</v>
      </c>
      <c r="QVQ25" s="180">
        <f t="shared" ref="QVQ25" si="706">QVQ23+1</f>
        <v>1</v>
      </c>
      <c r="QVR25" s="460" t="s">
        <v>235</v>
      </c>
      <c r="QVS25" s="460"/>
      <c r="QVT25" s="460"/>
      <c r="QVU25" s="460"/>
      <c r="QVV25" s="460"/>
      <c r="QVW25" s="460"/>
      <c r="QVX25" s="177"/>
      <c r="QVY25" s="177"/>
      <c r="QVZ25" s="177"/>
      <c r="QWA25" s="180"/>
      <c r="QWB25" s="461"/>
      <c r="QWC25" s="462"/>
      <c r="QWD25" s="182"/>
      <c r="QWE25" s="7"/>
      <c r="QWF25" s="184" t="s">
        <v>234</v>
      </c>
      <c r="QWG25" s="180">
        <f t="shared" ref="QWG25" si="707">QWG23+1</f>
        <v>1</v>
      </c>
      <c r="QWH25" s="460" t="s">
        <v>235</v>
      </c>
      <c r="QWI25" s="460"/>
      <c r="QWJ25" s="460"/>
      <c r="QWK25" s="460"/>
      <c r="QWL25" s="460"/>
      <c r="QWM25" s="460"/>
      <c r="QWN25" s="177"/>
      <c r="QWO25" s="177"/>
      <c r="QWP25" s="177"/>
      <c r="QWQ25" s="180"/>
      <c r="QWR25" s="461"/>
      <c r="QWS25" s="462"/>
      <c r="QWT25" s="182"/>
      <c r="QWU25" s="7"/>
      <c r="QWV25" s="184" t="s">
        <v>234</v>
      </c>
      <c r="QWW25" s="180">
        <f t="shared" ref="QWW25" si="708">QWW23+1</f>
        <v>1</v>
      </c>
      <c r="QWX25" s="460" t="s">
        <v>235</v>
      </c>
      <c r="QWY25" s="460"/>
      <c r="QWZ25" s="460"/>
      <c r="QXA25" s="460"/>
      <c r="QXB25" s="460"/>
      <c r="QXC25" s="460"/>
      <c r="QXD25" s="177"/>
      <c r="QXE25" s="177"/>
      <c r="QXF25" s="177"/>
      <c r="QXG25" s="180"/>
      <c r="QXH25" s="461"/>
      <c r="QXI25" s="462"/>
      <c r="QXJ25" s="182"/>
      <c r="QXK25" s="7"/>
      <c r="QXL25" s="184" t="s">
        <v>234</v>
      </c>
      <c r="QXM25" s="180">
        <f t="shared" ref="QXM25" si="709">QXM23+1</f>
        <v>1</v>
      </c>
      <c r="QXN25" s="460" t="s">
        <v>235</v>
      </c>
      <c r="QXO25" s="460"/>
      <c r="QXP25" s="460"/>
      <c r="QXQ25" s="460"/>
      <c r="QXR25" s="460"/>
      <c r="QXS25" s="460"/>
      <c r="QXT25" s="177"/>
      <c r="QXU25" s="177"/>
      <c r="QXV25" s="177"/>
      <c r="QXW25" s="180"/>
      <c r="QXX25" s="461"/>
      <c r="QXY25" s="462"/>
      <c r="QXZ25" s="182"/>
      <c r="QYA25" s="7"/>
      <c r="QYB25" s="184" t="s">
        <v>234</v>
      </c>
      <c r="QYC25" s="180">
        <f t="shared" ref="QYC25" si="710">QYC23+1</f>
        <v>1</v>
      </c>
      <c r="QYD25" s="460" t="s">
        <v>235</v>
      </c>
      <c r="QYE25" s="460"/>
      <c r="QYF25" s="460"/>
      <c r="QYG25" s="460"/>
      <c r="QYH25" s="460"/>
      <c r="QYI25" s="460"/>
      <c r="QYJ25" s="177"/>
      <c r="QYK25" s="177"/>
      <c r="QYL25" s="177"/>
      <c r="QYM25" s="180"/>
      <c r="QYN25" s="461"/>
      <c r="QYO25" s="462"/>
      <c r="QYP25" s="182"/>
      <c r="QYQ25" s="7"/>
      <c r="QYR25" s="184" t="s">
        <v>234</v>
      </c>
      <c r="QYS25" s="180">
        <f t="shared" ref="QYS25" si="711">QYS23+1</f>
        <v>1</v>
      </c>
      <c r="QYT25" s="460" t="s">
        <v>235</v>
      </c>
      <c r="QYU25" s="460"/>
      <c r="QYV25" s="460"/>
      <c r="QYW25" s="460"/>
      <c r="QYX25" s="460"/>
      <c r="QYY25" s="460"/>
      <c r="QYZ25" s="177"/>
      <c r="QZA25" s="177"/>
      <c r="QZB25" s="177"/>
      <c r="QZC25" s="180"/>
      <c r="QZD25" s="461"/>
      <c r="QZE25" s="462"/>
      <c r="QZF25" s="182"/>
      <c r="QZG25" s="7"/>
      <c r="QZH25" s="184" t="s">
        <v>234</v>
      </c>
      <c r="QZI25" s="180">
        <f t="shared" ref="QZI25" si="712">QZI23+1</f>
        <v>1</v>
      </c>
      <c r="QZJ25" s="460" t="s">
        <v>235</v>
      </c>
      <c r="QZK25" s="460"/>
      <c r="QZL25" s="460"/>
      <c r="QZM25" s="460"/>
      <c r="QZN25" s="460"/>
      <c r="QZO25" s="460"/>
      <c r="QZP25" s="177"/>
      <c r="QZQ25" s="177"/>
      <c r="QZR25" s="177"/>
      <c r="QZS25" s="180"/>
      <c r="QZT25" s="461"/>
      <c r="QZU25" s="462"/>
      <c r="QZV25" s="182"/>
      <c r="QZW25" s="7"/>
      <c r="QZX25" s="184" t="s">
        <v>234</v>
      </c>
      <c r="QZY25" s="180">
        <f t="shared" ref="QZY25" si="713">QZY23+1</f>
        <v>1</v>
      </c>
      <c r="QZZ25" s="460" t="s">
        <v>235</v>
      </c>
      <c r="RAA25" s="460"/>
      <c r="RAB25" s="460"/>
      <c r="RAC25" s="460"/>
      <c r="RAD25" s="460"/>
      <c r="RAE25" s="460"/>
      <c r="RAF25" s="177"/>
      <c r="RAG25" s="177"/>
      <c r="RAH25" s="177"/>
      <c r="RAI25" s="180"/>
      <c r="RAJ25" s="461"/>
      <c r="RAK25" s="462"/>
      <c r="RAL25" s="182"/>
      <c r="RAM25" s="7"/>
      <c r="RAN25" s="184" t="s">
        <v>234</v>
      </c>
      <c r="RAO25" s="180">
        <f t="shared" ref="RAO25" si="714">RAO23+1</f>
        <v>1</v>
      </c>
      <c r="RAP25" s="460" t="s">
        <v>235</v>
      </c>
      <c r="RAQ25" s="460"/>
      <c r="RAR25" s="460"/>
      <c r="RAS25" s="460"/>
      <c r="RAT25" s="460"/>
      <c r="RAU25" s="460"/>
      <c r="RAV25" s="177"/>
      <c r="RAW25" s="177"/>
      <c r="RAX25" s="177"/>
      <c r="RAY25" s="180"/>
      <c r="RAZ25" s="461"/>
      <c r="RBA25" s="462"/>
      <c r="RBB25" s="182"/>
      <c r="RBC25" s="7"/>
      <c r="RBD25" s="184" t="s">
        <v>234</v>
      </c>
      <c r="RBE25" s="180">
        <f t="shared" ref="RBE25" si="715">RBE23+1</f>
        <v>1</v>
      </c>
      <c r="RBF25" s="460" t="s">
        <v>235</v>
      </c>
      <c r="RBG25" s="460"/>
      <c r="RBH25" s="460"/>
      <c r="RBI25" s="460"/>
      <c r="RBJ25" s="460"/>
      <c r="RBK25" s="460"/>
      <c r="RBL25" s="177"/>
      <c r="RBM25" s="177"/>
      <c r="RBN25" s="177"/>
      <c r="RBO25" s="180"/>
      <c r="RBP25" s="461"/>
      <c r="RBQ25" s="462"/>
      <c r="RBR25" s="182"/>
      <c r="RBS25" s="7"/>
      <c r="RBT25" s="184" t="s">
        <v>234</v>
      </c>
      <c r="RBU25" s="180">
        <f t="shared" ref="RBU25" si="716">RBU23+1</f>
        <v>1</v>
      </c>
      <c r="RBV25" s="460" t="s">
        <v>235</v>
      </c>
      <c r="RBW25" s="460"/>
      <c r="RBX25" s="460"/>
      <c r="RBY25" s="460"/>
      <c r="RBZ25" s="460"/>
      <c r="RCA25" s="460"/>
      <c r="RCB25" s="177"/>
      <c r="RCC25" s="177"/>
      <c r="RCD25" s="177"/>
      <c r="RCE25" s="180"/>
      <c r="RCF25" s="461"/>
      <c r="RCG25" s="462"/>
      <c r="RCH25" s="182"/>
      <c r="RCI25" s="7"/>
      <c r="RCJ25" s="184" t="s">
        <v>234</v>
      </c>
      <c r="RCK25" s="180">
        <f t="shared" ref="RCK25" si="717">RCK23+1</f>
        <v>1</v>
      </c>
      <c r="RCL25" s="460" t="s">
        <v>235</v>
      </c>
      <c r="RCM25" s="460"/>
      <c r="RCN25" s="460"/>
      <c r="RCO25" s="460"/>
      <c r="RCP25" s="460"/>
      <c r="RCQ25" s="460"/>
      <c r="RCR25" s="177"/>
      <c r="RCS25" s="177"/>
      <c r="RCT25" s="177"/>
      <c r="RCU25" s="180"/>
      <c r="RCV25" s="461"/>
      <c r="RCW25" s="462"/>
      <c r="RCX25" s="182"/>
      <c r="RCY25" s="7"/>
      <c r="RCZ25" s="184" t="s">
        <v>234</v>
      </c>
      <c r="RDA25" s="180">
        <f t="shared" ref="RDA25" si="718">RDA23+1</f>
        <v>1</v>
      </c>
      <c r="RDB25" s="460" t="s">
        <v>235</v>
      </c>
      <c r="RDC25" s="460"/>
      <c r="RDD25" s="460"/>
      <c r="RDE25" s="460"/>
      <c r="RDF25" s="460"/>
      <c r="RDG25" s="460"/>
      <c r="RDH25" s="177"/>
      <c r="RDI25" s="177"/>
      <c r="RDJ25" s="177"/>
      <c r="RDK25" s="180"/>
      <c r="RDL25" s="461"/>
      <c r="RDM25" s="462"/>
      <c r="RDN25" s="182"/>
      <c r="RDO25" s="7"/>
      <c r="RDP25" s="184" t="s">
        <v>234</v>
      </c>
      <c r="RDQ25" s="180">
        <f t="shared" ref="RDQ25" si="719">RDQ23+1</f>
        <v>1</v>
      </c>
      <c r="RDR25" s="460" t="s">
        <v>235</v>
      </c>
      <c r="RDS25" s="460"/>
      <c r="RDT25" s="460"/>
      <c r="RDU25" s="460"/>
      <c r="RDV25" s="460"/>
      <c r="RDW25" s="460"/>
      <c r="RDX25" s="177"/>
      <c r="RDY25" s="177"/>
      <c r="RDZ25" s="177"/>
      <c r="REA25" s="180"/>
      <c r="REB25" s="461"/>
      <c r="REC25" s="462"/>
      <c r="RED25" s="182"/>
      <c r="REE25" s="7"/>
      <c r="REF25" s="184" t="s">
        <v>234</v>
      </c>
      <c r="REG25" s="180">
        <f t="shared" ref="REG25" si="720">REG23+1</f>
        <v>1</v>
      </c>
      <c r="REH25" s="460" t="s">
        <v>235</v>
      </c>
      <c r="REI25" s="460"/>
      <c r="REJ25" s="460"/>
      <c r="REK25" s="460"/>
      <c r="REL25" s="460"/>
      <c r="REM25" s="460"/>
      <c r="REN25" s="177"/>
      <c r="REO25" s="177"/>
      <c r="REP25" s="177"/>
      <c r="REQ25" s="180"/>
      <c r="RER25" s="461"/>
      <c r="RES25" s="462"/>
      <c r="RET25" s="182"/>
      <c r="REU25" s="7"/>
      <c r="REV25" s="184" t="s">
        <v>234</v>
      </c>
      <c r="REW25" s="180">
        <f t="shared" ref="REW25" si="721">REW23+1</f>
        <v>1</v>
      </c>
      <c r="REX25" s="460" t="s">
        <v>235</v>
      </c>
      <c r="REY25" s="460"/>
      <c r="REZ25" s="460"/>
      <c r="RFA25" s="460"/>
      <c r="RFB25" s="460"/>
      <c r="RFC25" s="460"/>
      <c r="RFD25" s="177"/>
      <c r="RFE25" s="177"/>
      <c r="RFF25" s="177"/>
      <c r="RFG25" s="180"/>
      <c r="RFH25" s="461"/>
      <c r="RFI25" s="462"/>
      <c r="RFJ25" s="182"/>
      <c r="RFK25" s="7"/>
      <c r="RFL25" s="184" t="s">
        <v>234</v>
      </c>
      <c r="RFM25" s="180">
        <f t="shared" ref="RFM25" si="722">RFM23+1</f>
        <v>1</v>
      </c>
      <c r="RFN25" s="460" t="s">
        <v>235</v>
      </c>
      <c r="RFO25" s="460"/>
      <c r="RFP25" s="460"/>
      <c r="RFQ25" s="460"/>
      <c r="RFR25" s="460"/>
      <c r="RFS25" s="460"/>
      <c r="RFT25" s="177"/>
      <c r="RFU25" s="177"/>
      <c r="RFV25" s="177"/>
      <c r="RFW25" s="180"/>
      <c r="RFX25" s="461"/>
      <c r="RFY25" s="462"/>
      <c r="RFZ25" s="182"/>
      <c r="RGA25" s="7"/>
      <c r="RGB25" s="184" t="s">
        <v>234</v>
      </c>
      <c r="RGC25" s="180">
        <f t="shared" ref="RGC25" si="723">RGC23+1</f>
        <v>1</v>
      </c>
      <c r="RGD25" s="460" t="s">
        <v>235</v>
      </c>
      <c r="RGE25" s="460"/>
      <c r="RGF25" s="460"/>
      <c r="RGG25" s="460"/>
      <c r="RGH25" s="460"/>
      <c r="RGI25" s="460"/>
      <c r="RGJ25" s="177"/>
      <c r="RGK25" s="177"/>
      <c r="RGL25" s="177"/>
      <c r="RGM25" s="180"/>
      <c r="RGN25" s="461"/>
      <c r="RGO25" s="462"/>
      <c r="RGP25" s="182"/>
      <c r="RGQ25" s="7"/>
      <c r="RGR25" s="184" t="s">
        <v>234</v>
      </c>
      <c r="RGS25" s="180">
        <f t="shared" ref="RGS25" si="724">RGS23+1</f>
        <v>1</v>
      </c>
      <c r="RGT25" s="460" t="s">
        <v>235</v>
      </c>
      <c r="RGU25" s="460"/>
      <c r="RGV25" s="460"/>
      <c r="RGW25" s="460"/>
      <c r="RGX25" s="460"/>
      <c r="RGY25" s="460"/>
      <c r="RGZ25" s="177"/>
      <c r="RHA25" s="177"/>
      <c r="RHB25" s="177"/>
      <c r="RHC25" s="180"/>
      <c r="RHD25" s="461"/>
      <c r="RHE25" s="462"/>
      <c r="RHF25" s="182"/>
      <c r="RHG25" s="7"/>
      <c r="RHH25" s="184" t="s">
        <v>234</v>
      </c>
      <c r="RHI25" s="180">
        <f t="shared" ref="RHI25" si="725">RHI23+1</f>
        <v>1</v>
      </c>
      <c r="RHJ25" s="460" t="s">
        <v>235</v>
      </c>
      <c r="RHK25" s="460"/>
      <c r="RHL25" s="460"/>
      <c r="RHM25" s="460"/>
      <c r="RHN25" s="460"/>
      <c r="RHO25" s="460"/>
      <c r="RHP25" s="177"/>
      <c r="RHQ25" s="177"/>
      <c r="RHR25" s="177"/>
      <c r="RHS25" s="180"/>
      <c r="RHT25" s="461"/>
      <c r="RHU25" s="462"/>
      <c r="RHV25" s="182"/>
      <c r="RHW25" s="7"/>
      <c r="RHX25" s="184" t="s">
        <v>234</v>
      </c>
      <c r="RHY25" s="180">
        <f t="shared" ref="RHY25" si="726">RHY23+1</f>
        <v>1</v>
      </c>
      <c r="RHZ25" s="460" t="s">
        <v>235</v>
      </c>
      <c r="RIA25" s="460"/>
      <c r="RIB25" s="460"/>
      <c r="RIC25" s="460"/>
      <c r="RID25" s="460"/>
      <c r="RIE25" s="460"/>
      <c r="RIF25" s="177"/>
      <c r="RIG25" s="177"/>
      <c r="RIH25" s="177"/>
      <c r="RII25" s="180"/>
      <c r="RIJ25" s="461"/>
      <c r="RIK25" s="462"/>
      <c r="RIL25" s="182"/>
      <c r="RIM25" s="7"/>
      <c r="RIN25" s="184" t="s">
        <v>234</v>
      </c>
      <c r="RIO25" s="180">
        <f t="shared" ref="RIO25" si="727">RIO23+1</f>
        <v>1</v>
      </c>
      <c r="RIP25" s="460" t="s">
        <v>235</v>
      </c>
      <c r="RIQ25" s="460"/>
      <c r="RIR25" s="460"/>
      <c r="RIS25" s="460"/>
      <c r="RIT25" s="460"/>
      <c r="RIU25" s="460"/>
      <c r="RIV25" s="177"/>
      <c r="RIW25" s="177"/>
      <c r="RIX25" s="177"/>
      <c r="RIY25" s="180"/>
      <c r="RIZ25" s="461"/>
      <c r="RJA25" s="462"/>
      <c r="RJB25" s="182"/>
      <c r="RJC25" s="7"/>
      <c r="RJD25" s="184" t="s">
        <v>234</v>
      </c>
      <c r="RJE25" s="180">
        <f t="shared" ref="RJE25" si="728">RJE23+1</f>
        <v>1</v>
      </c>
      <c r="RJF25" s="460" t="s">
        <v>235</v>
      </c>
      <c r="RJG25" s="460"/>
      <c r="RJH25" s="460"/>
      <c r="RJI25" s="460"/>
      <c r="RJJ25" s="460"/>
      <c r="RJK25" s="460"/>
      <c r="RJL25" s="177"/>
      <c r="RJM25" s="177"/>
      <c r="RJN25" s="177"/>
      <c r="RJO25" s="180"/>
      <c r="RJP25" s="461"/>
      <c r="RJQ25" s="462"/>
      <c r="RJR25" s="182"/>
      <c r="RJS25" s="7"/>
      <c r="RJT25" s="184" t="s">
        <v>234</v>
      </c>
      <c r="RJU25" s="180">
        <f t="shared" ref="RJU25" si="729">RJU23+1</f>
        <v>1</v>
      </c>
      <c r="RJV25" s="460" t="s">
        <v>235</v>
      </c>
      <c r="RJW25" s="460"/>
      <c r="RJX25" s="460"/>
      <c r="RJY25" s="460"/>
      <c r="RJZ25" s="460"/>
      <c r="RKA25" s="460"/>
      <c r="RKB25" s="177"/>
      <c r="RKC25" s="177"/>
      <c r="RKD25" s="177"/>
      <c r="RKE25" s="180"/>
      <c r="RKF25" s="461"/>
      <c r="RKG25" s="462"/>
      <c r="RKH25" s="182"/>
      <c r="RKI25" s="7"/>
      <c r="RKJ25" s="184" t="s">
        <v>234</v>
      </c>
      <c r="RKK25" s="180">
        <f t="shared" ref="RKK25" si="730">RKK23+1</f>
        <v>1</v>
      </c>
      <c r="RKL25" s="460" t="s">
        <v>235</v>
      </c>
      <c r="RKM25" s="460"/>
      <c r="RKN25" s="460"/>
      <c r="RKO25" s="460"/>
      <c r="RKP25" s="460"/>
      <c r="RKQ25" s="460"/>
      <c r="RKR25" s="177"/>
      <c r="RKS25" s="177"/>
      <c r="RKT25" s="177"/>
      <c r="RKU25" s="180"/>
      <c r="RKV25" s="461"/>
      <c r="RKW25" s="462"/>
      <c r="RKX25" s="182"/>
      <c r="RKY25" s="7"/>
      <c r="RKZ25" s="184" t="s">
        <v>234</v>
      </c>
      <c r="RLA25" s="180">
        <f t="shared" ref="RLA25" si="731">RLA23+1</f>
        <v>1</v>
      </c>
      <c r="RLB25" s="460" t="s">
        <v>235</v>
      </c>
      <c r="RLC25" s="460"/>
      <c r="RLD25" s="460"/>
      <c r="RLE25" s="460"/>
      <c r="RLF25" s="460"/>
      <c r="RLG25" s="460"/>
      <c r="RLH25" s="177"/>
      <c r="RLI25" s="177"/>
      <c r="RLJ25" s="177"/>
      <c r="RLK25" s="180"/>
      <c r="RLL25" s="461"/>
      <c r="RLM25" s="462"/>
      <c r="RLN25" s="182"/>
      <c r="RLO25" s="7"/>
      <c r="RLP25" s="184" t="s">
        <v>234</v>
      </c>
      <c r="RLQ25" s="180">
        <f t="shared" ref="RLQ25" si="732">RLQ23+1</f>
        <v>1</v>
      </c>
      <c r="RLR25" s="460" t="s">
        <v>235</v>
      </c>
      <c r="RLS25" s="460"/>
      <c r="RLT25" s="460"/>
      <c r="RLU25" s="460"/>
      <c r="RLV25" s="460"/>
      <c r="RLW25" s="460"/>
      <c r="RLX25" s="177"/>
      <c r="RLY25" s="177"/>
      <c r="RLZ25" s="177"/>
      <c r="RMA25" s="180"/>
      <c r="RMB25" s="461"/>
      <c r="RMC25" s="462"/>
      <c r="RMD25" s="182"/>
      <c r="RME25" s="7"/>
      <c r="RMF25" s="184" t="s">
        <v>234</v>
      </c>
      <c r="RMG25" s="180">
        <f t="shared" ref="RMG25" si="733">RMG23+1</f>
        <v>1</v>
      </c>
      <c r="RMH25" s="460" t="s">
        <v>235</v>
      </c>
      <c r="RMI25" s="460"/>
      <c r="RMJ25" s="460"/>
      <c r="RMK25" s="460"/>
      <c r="RML25" s="460"/>
      <c r="RMM25" s="460"/>
      <c r="RMN25" s="177"/>
      <c r="RMO25" s="177"/>
      <c r="RMP25" s="177"/>
      <c r="RMQ25" s="180"/>
      <c r="RMR25" s="461"/>
      <c r="RMS25" s="462"/>
      <c r="RMT25" s="182"/>
      <c r="RMU25" s="7"/>
      <c r="RMV25" s="184" t="s">
        <v>234</v>
      </c>
      <c r="RMW25" s="180">
        <f t="shared" ref="RMW25" si="734">RMW23+1</f>
        <v>1</v>
      </c>
      <c r="RMX25" s="460" t="s">
        <v>235</v>
      </c>
      <c r="RMY25" s="460"/>
      <c r="RMZ25" s="460"/>
      <c r="RNA25" s="460"/>
      <c r="RNB25" s="460"/>
      <c r="RNC25" s="460"/>
      <c r="RND25" s="177"/>
      <c r="RNE25" s="177"/>
      <c r="RNF25" s="177"/>
      <c r="RNG25" s="180"/>
      <c r="RNH25" s="461"/>
      <c r="RNI25" s="462"/>
      <c r="RNJ25" s="182"/>
      <c r="RNK25" s="7"/>
      <c r="RNL25" s="184" t="s">
        <v>234</v>
      </c>
      <c r="RNM25" s="180">
        <f t="shared" ref="RNM25" si="735">RNM23+1</f>
        <v>1</v>
      </c>
      <c r="RNN25" s="460" t="s">
        <v>235</v>
      </c>
      <c r="RNO25" s="460"/>
      <c r="RNP25" s="460"/>
      <c r="RNQ25" s="460"/>
      <c r="RNR25" s="460"/>
      <c r="RNS25" s="460"/>
      <c r="RNT25" s="177"/>
      <c r="RNU25" s="177"/>
      <c r="RNV25" s="177"/>
      <c r="RNW25" s="180"/>
      <c r="RNX25" s="461"/>
      <c r="RNY25" s="462"/>
      <c r="RNZ25" s="182"/>
      <c r="ROA25" s="7"/>
      <c r="ROB25" s="184" t="s">
        <v>234</v>
      </c>
      <c r="ROC25" s="180">
        <f t="shared" ref="ROC25" si="736">ROC23+1</f>
        <v>1</v>
      </c>
      <c r="ROD25" s="460" t="s">
        <v>235</v>
      </c>
      <c r="ROE25" s="460"/>
      <c r="ROF25" s="460"/>
      <c r="ROG25" s="460"/>
      <c r="ROH25" s="460"/>
      <c r="ROI25" s="460"/>
      <c r="ROJ25" s="177"/>
      <c r="ROK25" s="177"/>
      <c r="ROL25" s="177"/>
      <c r="ROM25" s="180"/>
      <c r="RON25" s="461"/>
      <c r="ROO25" s="462"/>
      <c r="ROP25" s="182"/>
      <c r="ROQ25" s="7"/>
      <c r="ROR25" s="184" t="s">
        <v>234</v>
      </c>
      <c r="ROS25" s="180">
        <f t="shared" ref="ROS25" si="737">ROS23+1</f>
        <v>1</v>
      </c>
      <c r="ROT25" s="460" t="s">
        <v>235</v>
      </c>
      <c r="ROU25" s="460"/>
      <c r="ROV25" s="460"/>
      <c r="ROW25" s="460"/>
      <c r="ROX25" s="460"/>
      <c r="ROY25" s="460"/>
      <c r="ROZ25" s="177"/>
      <c r="RPA25" s="177"/>
      <c r="RPB25" s="177"/>
      <c r="RPC25" s="180"/>
      <c r="RPD25" s="461"/>
      <c r="RPE25" s="462"/>
      <c r="RPF25" s="182"/>
      <c r="RPG25" s="7"/>
      <c r="RPH25" s="184" t="s">
        <v>234</v>
      </c>
      <c r="RPI25" s="180">
        <f t="shared" ref="RPI25" si="738">RPI23+1</f>
        <v>1</v>
      </c>
      <c r="RPJ25" s="460" t="s">
        <v>235</v>
      </c>
      <c r="RPK25" s="460"/>
      <c r="RPL25" s="460"/>
      <c r="RPM25" s="460"/>
      <c r="RPN25" s="460"/>
      <c r="RPO25" s="460"/>
      <c r="RPP25" s="177"/>
      <c r="RPQ25" s="177"/>
      <c r="RPR25" s="177"/>
      <c r="RPS25" s="180"/>
      <c r="RPT25" s="461"/>
      <c r="RPU25" s="462"/>
      <c r="RPV25" s="182"/>
      <c r="RPW25" s="7"/>
      <c r="RPX25" s="184" t="s">
        <v>234</v>
      </c>
      <c r="RPY25" s="180">
        <f t="shared" ref="RPY25" si="739">RPY23+1</f>
        <v>1</v>
      </c>
      <c r="RPZ25" s="460" t="s">
        <v>235</v>
      </c>
      <c r="RQA25" s="460"/>
      <c r="RQB25" s="460"/>
      <c r="RQC25" s="460"/>
      <c r="RQD25" s="460"/>
      <c r="RQE25" s="460"/>
      <c r="RQF25" s="177"/>
      <c r="RQG25" s="177"/>
      <c r="RQH25" s="177"/>
      <c r="RQI25" s="180"/>
      <c r="RQJ25" s="461"/>
      <c r="RQK25" s="462"/>
      <c r="RQL25" s="182"/>
      <c r="RQM25" s="7"/>
      <c r="RQN25" s="184" t="s">
        <v>234</v>
      </c>
      <c r="RQO25" s="180">
        <f t="shared" ref="RQO25" si="740">RQO23+1</f>
        <v>1</v>
      </c>
      <c r="RQP25" s="460" t="s">
        <v>235</v>
      </c>
      <c r="RQQ25" s="460"/>
      <c r="RQR25" s="460"/>
      <c r="RQS25" s="460"/>
      <c r="RQT25" s="460"/>
      <c r="RQU25" s="460"/>
      <c r="RQV25" s="177"/>
      <c r="RQW25" s="177"/>
      <c r="RQX25" s="177"/>
      <c r="RQY25" s="180"/>
      <c r="RQZ25" s="461"/>
      <c r="RRA25" s="462"/>
      <c r="RRB25" s="182"/>
      <c r="RRC25" s="7"/>
      <c r="RRD25" s="184" t="s">
        <v>234</v>
      </c>
      <c r="RRE25" s="180">
        <f t="shared" ref="RRE25" si="741">RRE23+1</f>
        <v>1</v>
      </c>
      <c r="RRF25" s="460" t="s">
        <v>235</v>
      </c>
      <c r="RRG25" s="460"/>
      <c r="RRH25" s="460"/>
      <c r="RRI25" s="460"/>
      <c r="RRJ25" s="460"/>
      <c r="RRK25" s="460"/>
      <c r="RRL25" s="177"/>
      <c r="RRM25" s="177"/>
      <c r="RRN25" s="177"/>
      <c r="RRO25" s="180"/>
      <c r="RRP25" s="461"/>
      <c r="RRQ25" s="462"/>
      <c r="RRR25" s="182"/>
      <c r="RRS25" s="7"/>
      <c r="RRT25" s="184" t="s">
        <v>234</v>
      </c>
      <c r="RRU25" s="180">
        <f t="shared" ref="RRU25" si="742">RRU23+1</f>
        <v>1</v>
      </c>
      <c r="RRV25" s="460" t="s">
        <v>235</v>
      </c>
      <c r="RRW25" s="460"/>
      <c r="RRX25" s="460"/>
      <c r="RRY25" s="460"/>
      <c r="RRZ25" s="460"/>
      <c r="RSA25" s="460"/>
      <c r="RSB25" s="177"/>
      <c r="RSC25" s="177"/>
      <c r="RSD25" s="177"/>
      <c r="RSE25" s="180"/>
      <c r="RSF25" s="461"/>
      <c r="RSG25" s="462"/>
      <c r="RSH25" s="182"/>
      <c r="RSI25" s="7"/>
      <c r="RSJ25" s="184" t="s">
        <v>234</v>
      </c>
      <c r="RSK25" s="180">
        <f t="shared" ref="RSK25" si="743">RSK23+1</f>
        <v>1</v>
      </c>
      <c r="RSL25" s="460" t="s">
        <v>235</v>
      </c>
      <c r="RSM25" s="460"/>
      <c r="RSN25" s="460"/>
      <c r="RSO25" s="460"/>
      <c r="RSP25" s="460"/>
      <c r="RSQ25" s="460"/>
      <c r="RSR25" s="177"/>
      <c r="RSS25" s="177"/>
      <c r="RST25" s="177"/>
      <c r="RSU25" s="180"/>
      <c r="RSV25" s="461"/>
      <c r="RSW25" s="462"/>
      <c r="RSX25" s="182"/>
      <c r="RSY25" s="7"/>
      <c r="RSZ25" s="184" t="s">
        <v>234</v>
      </c>
      <c r="RTA25" s="180">
        <f t="shared" ref="RTA25" si="744">RTA23+1</f>
        <v>1</v>
      </c>
      <c r="RTB25" s="460" t="s">
        <v>235</v>
      </c>
      <c r="RTC25" s="460"/>
      <c r="RTD25" s="460"/>
      <c r="RTE25" s="460"/>
      <c r="RTF25" s="460"/>
      <c r="RTG25" s="460"/>
      <c r="RTH25" s="177"/>
      <c r="RTI25" s="177"/>
      <c r="RTJ25" s="177"/>
      <c r="RTK25" s="180"/>
      <c r="RTL25" s="461"/>
      <c r="RTM25" s="462"/>
      <c r="RTN25" s="182"/>
      <c r="RTO25" s="7"/>
      <c r="RTP25" s="184" t="s">
        <v>234</v>
      </c>
      <c r="RTQ25" s="180">
        <f t="shared" ref="RTQ25" si="745">RTQ23+1</f>
        <v>1</v>
      </c>
      <c r="RTR25" s="460" t="s">
        <v>235</v>
      </c>
      <c r="RTS25" s="460"/>
      <c r="RTT25" s="460"/>
      <c r="RTU25" s="460"/>
      <c r="RTV25" s="460"/>
      <c r="RTW25" s="460"/>
      <c r="RTX25" s="177"/>
      <c r="RTY25" s="177"/>
      <c r="RTZ25" s="177"/>
      <c r="RUA25" s="180"/>
      <c r="RUB25" s="461"/>
      <c r="RUC25" s="462"/>
      <c r="RUD25" s="182"/>
      <c r="RUE25" s="7"/>
      <c r="RUF25" s="184" t="s">
        <v>234</v>
      </c>
      <c r="RUG25" s="180">
        <f t="shared" ref="RUG25" si="746">RUG23+1</f>
        <v>1</v>
      </c>
      <c r="RUH25" s="460" t="s">
        <v>235</v>
      </c>
      <c r="RUI25" s="460"/>
      <c r="RUJ25" s="460"/>
      <c r="RUK25" s="460"/>
      <c r="RUL25" s="460"/>
      <c r="RUM25" s="460"/>
      <c r="RUN25" s="177"/>
      <c r="RUO25" s="177"/>
      <c r="RUP25" s="177"/>
      <c r="RUQ25" s="180"/>
      <c r="RUR25" s="461"/>
      <c r="RUS25" s="462"/>
      <c r="RUT25" s="182"/>
      <c r="RUU25" s="7"/>
      <c r="RUV25" s="184" t="s">
        <v>234</v>
      </c>
      <c r="RUW25" s="180">
        <f t="shared" ref="RUW25" si="747">RUW23+1</f>
        <v>1</v>
      </c>
      <c r="RUX25" s="460" t="s">
        <v>235</v>
      </c>
      <c r="RUY25" s="460"/>
      <c r="RUZ25" s="460"/>
      <c r="RVA25" s="460"/>
      <c r="RVB25" s="460"/>
      <c r="RVC25" s="460"/>
      <c r="RVD25" s="177"/>
      <c r="RVE25" s="177"/>
      <c r="RVF25" s="177"/>
      <c r="RVG25" s="180"/>
      <c r="RVH25" s="461"/>
      <c r="RVI25" s="462"/>
      <c r="RVJ25" s="182"/>
      <c r="RVK25" s="7"/>
      <c r="RVL25" s="184" t="s">
        <v>234</v>
      </c>
      <c r="RVM25" s="180">
        <f t="shared" ref="RVM25" si="748">RVM23+1</f>
        <v>1</v>
      </c>
      <c r="RVN25" s="460" t="s">
        <v>235</v>
      </c>
      <c r="RVO25" s="460"/>
      <c r="RVP25" s="460"/>
      <c r="RVQ25" s="460"/>
      <c r="RVR25" s="460"/>
      <c r="RVS25" s="460"/>
      <c r="RVT25" s="177"/>
      <c r="RVU25" s="177"/>
      <c r="RVV25" s="177"/>
      <c r="RVW25" s="180"/>
      <c r="RVX25" s="461"/>
      <c r="RVY25" s="462"/>
      <c r="RVZ25" s="182"/>
      <c r="RWA25" s="7"/>
      <c r="RWB25" s="184" t="s">
        <v>234</v>
      </c>
      <c r="RWC25" s="180">
        <f t="shared" ref="RWC25" si="749">RWC23+1</f>
        <v>1</v>
      </c>
      <c r="RWD25" s="460" t="s">
        <v>235</v>
      </c>
      <c r="RWE25" s="460"/>
      <c r="RWF25" s="460"/>
      <c r="RWG25" s="460"/>
      <c r="RWH25" s="460"/>
      <c r="RWI25" s="460"/>
      <c r="RWJ25" s="177"/>
      <c r="RWK25" s="177"/>
      <c r="RWL25" s="177"/>
      <c r="RWM25" s="180"/>
      <c r="RWN25" s="461"/>
      <c r="RWO25" s="462"/>
      <c r="RWP25" s="182"/>
      <c r="RWQ25" s="7"/>
      <c r="RWR25" s="184" t="s">
        <v>234</v>
      </c>
      <c r="RWS25" s="180">
        <f t="shared" ref="RWS25" si="750">RWS23+1</f>
        <v>1</v>
      </c>
      <c r="RWT25" s="460" t="s">
        <v>235</v>
      </c>
      <c r="RWU25" s="460"/>
      <c r="RWV25" s="460"/>
      <c r="RWW25" s="460"/>
      <c r="RWX25" s="460"/>
      <c r="RWY25" s="460"/>
      <c r="RWZ25" s="177"/>
      <c r="RXA25" s="177"/>
      <c r="RXB25" s="177"/>
      <c r="RXC25" s="180"/>
      <c r="RXD25" s="461"/>
      <c r="RXE25" s="462"/>
      <c r="RXF25" s="182"/>
      <c r="RXG25" s="7"/>
      <c r="RXH25" s="184" t="s">
        <v>234</v>
      </c>
      <c r="RXI25" s="180">
        <f t="shared" ref="RXI25" si="751">RXI23+1</f>
        <v>1</v>
      </c>
      <c r="RXJ25" s="460" t="s">
        <v>235</v>
      </c>
      <c r="RXK25" s="460"/>
      <c r="RXL25" s="460"/>
      <c r="RXM25" s="460"/>
      <c r="RXN25" s="460"/>
      <c r="RXO25" s="460"/>
      <c r="RXP25" s="177"/>
      <c r="RXQ25" s="177"/>
      <c r="RXR25" s="177"/>
      <c r="RXS25" s="180"/>
      <c r="RXT25" s="461"/>
      <c r="RXU25" s="462"/>
      <c r="RXV25" s="182"/>
      <c r="RXW25" s="7"/>
      <c r="RXX25" s="184" t="s">
        <v>234</v>
      </c>
      <c r="RXY25" s="180">
        <f t="shared" ref="RXY25" si="752">RXY23+1</f>
        <v>1</v>
      </c>
      <c r="RXZ25" s="460" t="s">
        <v>235</v>
      </c>
      <c r="RYA25" s="460"/>
      <c r="RYB25" s="460"/>
      <c r="RYC25" s="460"/>
      <c r="RYD25" s="460"/>
      <c r="RYE25" s="460"/>
      <c r="RYF25" s="177"/>
      <c r="RYG25" s="177"/>
      <c r="RYH25" s="177"/>
      <c r="RYI25" s="180"/>
      <c r="RYJ25" s="461"/>
      <c r="RYK25" s="462"/>
      <c r="RYL25" s="182"/>
      <c r="RYM25" s="7"/>
      <c r="RYN25" s="184" t="s">
        <v>234</v>
      </c>
      <c r="RYO25" s="180">
        <f t="shared" ref="RYO25" si="753">RYO23+1</f>
        <v>1</v>
      </c>
      <c r="RYP25" s="460" t="s">
        <v>235</v>
      </c>
      <c r="RYQ25" s="460"/>
      <c r="RYR25" s="460"/>
      <c r="RYS25" s="460"/>
      <c r="RYT25" s="460"/>
      <c r="RYU25" s="460"/>
      <c r="RYV25" s="177"/>
      <c r="RYW25" s="177"/>
      <c r="RYX25" s="177"/>
      <c r="RYY25" s="180"/>
      <c r="RYZ25" s="461"/>
      <c r="RZA25" s="462"/>
      <c r="RZB25" s="182"/>
      <c r="RZC25" s="7"/>
      <c r="RZD25" s="184" t="s">
        <v>234</v>
      </c>
      <c r="RZE25" s="180">
        <f t="shared" ref="RZE25" si="754">RZE23+1</f>
        <v>1</v>
      </c>
      <c r="RZF25" s="460" t="s">
        <v>235</v>
      </c>
      <c r="RZG25" s="460"/>
      <c r="RZH25" s="460"/>
      <c r="RZI25" s="460"/>
      <c r="RZJ25" s="460"/>
      <c r="RZK25" s="460"/>
      <c r="RZL25" s="177"/>
      <c r="RZM25" s="177"/>
      <c r="RZN25" s="177"/>
      <c r="RZO25" s="180"/>
      <c r="RZP25" s="461"/>
      <c r="RZQ25" s="462"/>
      <c r="RZR25" s="182"/>
      <c r="RZS25" s="7"/>
      <c r="RZT25" s="184" t="s">
        <v>234</v>
      </c>
      <c r="RZU25" s="180">
        <f t="shared" ref="RZU25" si="755">RZU23+1</f>
        <v>1</v>
      </c>
      <c r="RZV25" s="460" t="s">
        <v>235</v>
      </c>
      <c r="RZW25" s="460"/>
      <c r="RZX25" s="460"/>
      <c r="RZY25" s="460"/>
      <c r="RZZ25" s="460"/>
      <c r="SAA25" s="460"/>
      <c r="SAB25" s="177"/>
      <c r="SAC25" s="177"/>
      <c r="SAD25" s="177"/>
      <c r="SAE25" s="180"/>
      <c r="SAF25" s="461"/>
      <c r="SAG25" s="462"/>
      <c r="SAH25" s="182"/>
      <c r="SAI25" s="7"/>
      <c r="SAJ25" s="184" t="s">
        <v>234</v>
      </c>
      <c r="SAK25" s="180">
        <f t="shared" ref="SAK25" si="756">SAK23+1</f>
        <v>1</v>
      </c>
      <c r="SAL25" s="460" t="s">
        <v>235</v>
      </c>
      <c r="SAM25" s="460"/>
      <c r="SAN25" s="460"/>
      <c r="SAO25" s="460"/>
      <c r="SAP25" s="460"/>
      <c r="SAQ25" s="460"/>
      <c r="SAR25" s="177"/>
      <c r="SAS25" s="177"/>
      <c r="SAT25" s="177"/>
      <c r="SAU25" s="180"/>
      <c r="SAV25" s="461"/>
      <c r="SAW25" s="462"/>
      <c r="SAX25" s="182"/>
      <c r="SAY25" s="7"/>
      <c r="SAZ25" s="184" t="s">
        <v>234</v>
      </c>
      <c r="SBA25" s="180">
        <f t="shared" ref="SBA25" si="757">SBA23+1</f>
        <v>1</v>
      </c>
      <c r="SBB25" s="460" t="s">
        <v>235</v>
      </c>
      <c r="SBC25" s="460"/>
      <c r="SBD25" s="460"/>
      <c r="SBE25" s="460"/>
      <c r="SBF25" s="460"/>
      <c r="SBG25" s="460"/>
      <c r="SBH25" s="177"/>
      <c r="SBI25" s="177"/>
      <c r="SBJ25" s="177"/>
      <c r="SBK25" s="180"/>
      <c r="SBL25" s="461"/>
      <c r="SBM25" s="462"/>
      <c r="SBN25" s="182"/>
      <c r="SBO25" s="7"/>
      <c r="SBP25" s="184" t="s">
        <v>234</v>
      </c>
      <c r="SBQ25" s="180">
        <f t="shared" ref="SBQ25" si="758">SBQ23+1</f>
        <v>1</v>
      </c>
      <c r="SBR25" s="460" t="s">
        <v>235</v>
      </c>
      <c r="SBS25" s="460"/>
      <c r="SBT25" s="460"/>
      <c r="SBU25" s="460"/>
      <c r="SBV25" s="460"/>
      <c r="SBW25" s="460"/>
      <c r="SBX25" s="177"/>
      <c r="SBY25" s="177"/>
      <c r="SBZ25" s="177"/>
      <c r="SCA25" s="180"/>
      <c r="SCB25" s="461"/>
      <c r="SCC25" s="462"/>
      <c r="SCD25" s="182"/>
      <c r="SCE25" s="7"/>
      <c r="SCF25" s="184" t="s">
        <v>234</v>
      </c>
      <c r="SCG25" s="180">
        <f t="shared" ref="SCG25" si="759">SCG23+1</f>
        <v>1</v>
      </c>
      <c r="SCH25" s="460" t="s">
        <v>235</v>
      </c>
      <c r="SCI25" s="460"/>
      <c r="SCJ25" s="460"/>
      <c r="SCK25" s="460"/>
      <c r="SCL25" s="460"/>
      <c r="SCM25" s="460"/>
      <c r="SCN25" s="177"/>
      <c r="SCO25" s="177"/>
      <c r="SCP25" s="177"/>
      <c r="SCQ25" s="180"/>
      <c r="SCR25" s="461"/>
      <c r="SCS25" s="462"/>
      <c r="SCT25" s="182"/>
      <c r="SCU25" s="7"/>
      <c r="SCV25" s="184" t="s">
        <v>234</v>
      </c>
      <c r="SCW25" s="180">
        <f t="shared" ref="SCW25" si="760">SCW23+1</f>
        <v>1</v>
      </c>
      <c r="SCX25" s="460" t="s">
        <v>235</v>
      </c>
      <c r="SCY25" s="460"/>
      <c r="SCZ25" s="460"/>
      <c r="SDA25" s="460"/>
      <c r="SDB25" s="460"/>
      <c r="SDC25" s="460"/>
      <c r="SDD25" s="177"/>
      <c r="SDE25" s="177"/>
      <c r="SDF25" s="177"/>
      <c r="SDG25" s="180"/>
      <c r="SDH25" s="461"/>
      <c r="SDI25" s="462"/>
      <c r="SDJ25" s="182"/>
      <c r="SDK25" s="7"/>
      <c r="SDL25" s="184" t="s">
        <v>234</v>
      </c>
      <c r="SDM25" s="180">
        <f t="shared" ref="SDM25" si="761">SDM23+1</f>
        <v>1</v>
      </c>
      <c r="SDN25" s="460" t="s">
        <v>235</v>
      </c>
      <c r="SDO25" s="460"/>
      <c r="SDP25" s="460"/>
      <c r="SDQ25" s="460"/>
      <c r="SDR25" s="460"/>
      <c r="SDS25" s="460"/>
      <c r="SDT25" s="177"/>
      <c r="SDU25" s="177"/>
      <c r="SDV25" s="177"/>
      <c r="SDW25" s="180"/>
      <c r="SDX25" s="461"/>
      <c r="SDY25" s="462"/>
      <c r="SDZ25" s="182"/>
      <c r="SEA25" s="7"/>
      <c r="SEB25" s="184" t="s">
        <v>234</v>
      </c>
      <c r="SEC25" s="180">
        <f t="shared" ref="SEC25" si="762">SEC23+1</f>
        <v>1</v>
      </c>
      <c r="SED25" s="460" t="s">
        <v>235</v>
      </c>
      <c r="SEE25" s="460"/>
      <c r="SEF25" s="460"/>
      <c r="SEG25" s="460"/>
      <c r="SEH25" s="460"/>
      <c r="SEI25" s="460"/>
      <c r="SEJ25" s="177"/>
      <c r="SEK25" s="177"/>
      <c r="SEL25" s="177"/>
      <c r="SEM25" s="180"/>
      <c r="SEN25" s="461"/>
      <c r="SEO25" s="462"/>
      <c r="SEP25" s="182"/>
      <c r="SEQ25" s="7"/>
      <c r="SER25" s="184" t="s">
        <v>234</v>
      </c>
      <c r="SES25" s="180">
        <f t="shared" ref="SES25" si="763">SES23+1</f>
        <v>1</v>
      </c>
      <c r="SET25" s="460" t="s">
        <v>235</v>
      </c>
      <c r="SEU25" s="460"/>
      <c r="SEV25" s="460"/>
      <c r="SEW25" s="460"/>
      <c r="SEX25" s="460"/>
      <c r="SEY25" s="460"/>
      <c r="SEZ25" s="177"/>
      <c r="SFA25" s="177"/>
      <c r="SFB25" s="177"/>
      <c r="SFC25" s="180"/>
      <c r="SFD25" s="461"/>
      <c r="SFE25" s="462"/>
      <c r="SFF25" s="182"/>
      <c r="SFG25" s="7"/>
      <c r="SFH25" s="184" t="s">
        <v>234</v>
      </c>
      <c r="SFI25" s="180">
        <f t="shared" ref="SFI25" si="764">SFI23+1</f>
        <v>1</v>
      </c>
      <c r="SFJ25" s="460" t="s">
        <v>235</v>
      </c>
      <c r="SFK25" s="460"/>
      <c r="SFL25" s="460"/>
      <c r="SFM25" s="460"/>
      <c r="SFN25" s="460"/>
      <c r="SFO25" s="460"/>
      <c r="SFP25" s="177"/>
      <c r="SFQ25" s="177"/>
      <c r="SFR25" s="177"/>
      <c r="SFS25" s="180"/>
      <c r="SFT25" s="461"/>
      <c r="SFU25" s="462"/>
      <c r="SFV25" s="182"/>
      <c r="SFW25" s="7"/>
      <c r="SFX25" s="184" t="s">
        <v>234</v>
      </c>
      <c r="SFY25" s="180">
        <f t="shared" ref="SFY25" si="765">SFY23+1</f>
        <v>1</v>
      </c>
      <c r="SFZ25" s="460" t="s">
        <v>235</v>
      </c>
      <c r="SGA25" s="460"/>
      <c r="SGB25" s="460"/>
      <c r="SGC25" s="460"/>
      <c r="SGD25" s="460"/>
      <c r="SGE25" s="460"/>
      <c r="SGF25" s="177"/>
      <c r="SGG25" s="177"/>
      <c r="SGH25" s="177"/>
      <c r="SGI25" s="180"/>
      <c r="SGJ25" s="461"/>
      <c r="SGK25" s="462"/>
      <c r="SGL25" s="182"/>
      <c r="SGM25" s="7"/>
      <c r="SGN25" s="184" t="s">
        <v>234</v>
      </c>
      <c r="SGO25" s="180">
        <f t="shared" ref="SGO25" si="766">SGO23+1</f>
        <v>1</v>
      </c>
      <c r="SGP25" s="460" t="s">
        <v>235</v>
      </c>
      <c r="SGQ25" s="460"/>
      <c r="SGR25" s="460"/>
      <c r="SGS25" s="460"/>
      <c r="SGT25" s="460"/>
      <c r="SGU25" s="460"/>
      <c r="SGV25" s="177"/>
      <c r="SGW25" s="177"/>
      <c r="SGX25" s="177"/>
      <c r="SGY25" s="180"/>
      <c r="SGZ25" s="461"/>
      <c r="SHA25" s="462"/>
      <c r="SHB25" s="182"/>
      <c r="SHC25" s="7"/>
      <c r="SHD25" s="184" t="s">
        <v>234</v>
      </c>
      <c r="SHE25" s="180">
        <f t="shared" ref="SHE25" si="767">SHE23+1</f>
        <v>1</v>
      </c>
      <c r="SHF25" s="460" t="s">
        <v>235</v>
      </c>
      <c r="SHG25" s="460"/>
      <c r="SHH25" s="460"/>
      <c r="SHI25" s="460"/>
      <c r="SHJ25" s="460"/>
      <c r="SHK25" s="460"/>
      <c r="SHL25" s="177"/>
      <c r="SHM25" s="177"/>
      <c r="SHN25" s="177"/>
      <c r="SHO25" s="180"/>
      <c r="SHP25" s="461"/>
      <c r="SHQ25" s="462"/>
      <c r="SHR25" s="182"/>
      <c r="SHS25" s="7"/>
      <c r="SHT25" s="184" t="s">
        <v>234</v>
      </c>
      <c r="SHU25" s="180">
        <f t="shared" ref="SHU25" si="768">SHU23+1</f>
        <v>1</v>
      </c>
      <c r="SHV25" s="460" t="s">
        <v>235</v>
      </c>
      <c r="SHW25" s="460"/>
      <c r="SHX25" s="460"/>
      <c r="SHY25" s="460"/>
      <c r="SHZ25" s="460"/>
      <c r="SIA25" s="460"/>
      <c r="SIB25" s="177"/>
      <c r="SIC25" s="177"/>
      <c r="SID25" s="177"/>
      <c r="SIE25" s="180"/>
      <c r="SIF25" s="461"/>
      <c r="SIG25" s="462"/>
      <c r="SIH25" s="182"/>
      <c r="SII25" s="7"/>
      <c r="SIJ25" s="184" t="s">
        <v>234</v>
      </c>
      <c r="SIK25" s="180">
        <f t="shared" ref="SIK25" si="769">SIK23+1</f>
        <v>1</v>
      </c>
      <c r="SIL25" s="460" t="s">
        <v>235</v>
      </c>
      <c r="SIM25" s="460"/>
      <c r="SIN25" s="460"/>
      <c r="SIO25" s="460"/>
      <c r="SIP25" s="460"/>
      <c r="SIQ25" s="460"/>
      <c r="SIR25" s="177"/>
      <c r="SIS25" s="177"/>
      <c r="SIT25" s="177"/>
      <c r="SIU25" s="180"/>
      <c r="SIV25" s="461"/>
      <c r="SIW25" s="462"/>
      <c r="SIX25" s="182"/>
      <c r="SIY25" s="7"/>
      <c r="SIZ25" s="184" t="s">
        <v>234</v>
      </c>
      <c r="SJA25" s="180">
        <f t="shared" ref="SJA25" si="770">SJA23+1</f>
        <v>1</v>
      </c>
      <c r="SJB25" s="460" t="s">
        <v>235</v>
      </c>
      <c r="SJC25" s="460"/>
      <c r="SJD25" s="460"/>
      <c r="SJE25" s="460"/>
      <c r="SJF25" s="460"/>
      <c r="SJG25" s="460"/>
      <c r="SJH25" s="177"/>
      <c r="SJI25" s="177"/>
      <c r="SJJ25" s="177"/>
      <c r="SJK25" s="180"/>
      <c r="SJL25" s="461"/>
      <c r="SJM25" s="462"/>
      <c r="SJN25" s="182"/>
      <c r="SJO25" s="7"/>
      <c r="SJP25" s="184" t="s">
        <v>234</v>
      </c>
      <c r="SJQ25" s="180">
        <f t="shared" ref="SJQ25" si="771">SJQ23+1</f>
        <v>1</v>
      </c>
      <c r="SJR25" s="460" t="s">
        <v>235</v>
      </c>
      <c r="SJS25" s="460"/>
      <c r="SJT25" s="460"/>
      <c r="SJU25" s="460"/>
      <c r="SJV25" s="460"/>
      <c r="SJW25" s="460"/>
      <c r="SJX25" s="177"/>
      <c r="SJY25" s="177"/>
      <c r="SJZ25" s="177"/>
      <c r="SKA25" s="180"/>
      <c r="SKB25" s="461"/>
      <c r="SKC25" s="462"/>
      <c r="SKD25" s="182"/>
      <c r="SKE25" s="7"/>
      <c r="SKF25" s="184" t="s">
        <v>234</v>
      </c>
      <c r="SKG25" s="180">
        <f t="shared" ref="SKG25" si="772">SKG23+1</f>
        <v>1</v>
      </c>
      <c r="SKH25" s="460" t="s">
        <v>235</v>
      </c>
      <c r="SKI25" s="460"/>
      <c r="SKJ25" s="460"/>
      <c r="SKK25" s="460"/>
      <c r="SKL25" s="460"/>
      <c r="SKM25" s="460"/>
      <c r="SKN25" s="177"/>
      <c r="SKO25" s="177"/>
      <c r="SKP25" s="177"/>
      <c r="SKQ25" s="180"/>
      <c r="SKR25" s="461"/>
      <c r="SKS25" s="462"/>
      <c r="SKT25" s="182"/>
      <c r="SKU25" s="7"/>
      <c r="SKV25" s="184" t="s">
        <v>234</v>
      </c>
      <c r="SKW25" s="180">
        <f t="shared" ref="SKW25" si="773">SKW23+1</f>
        <v>1</v>
      </c>
      <c r="SKX25" s="460" t="s">
        <v>235</v>
      </c>
      <c r="SKY25" s="460"/>
      <c r="SKZ25" s="460"/>
      <c r="SLA25" s="460"/>
      <c r="SLB25" s="460"/>
      <c r="SLC25" s="460"/>
      <c r="SLD25" s="177"/>
      <c r="SLE25" s="177"/>
      <c r="SLF25" s="177"/>
      <c r="SLG25" s="180"/>
      <c r="SLH25" s="461"/>
      <c r="SLI25" s="462"/>
      <c r="SLJ25" s="182"/>
      <c r="SLK25" s="7"/>
      <c r="SLL25" s="184" t="s">
        <v>234</v>
      </c>
      <c r="SLM25" s="180">
        <f t="shared" ref="SLM25" si="774">SLM23+1</f>
        <v>1</v>
      </c>
      <c r="SLN25" s="460" t="s">
        <v>235</v>
      </c>
      <c r="SLO25" s="460"/>
      <c r="SLP25" s="460"/>
      <c r="SLQ25" s="460"/>
      <c r="SLR25" s="460"/>
      <c r="SLS25" s="460"/>
      <c r="SLT25" s="177"/>
      <c r="SLU25" s="177"/>
      <c r="SLV25" s="177"/>
      <c r="SLW25" s="180"/>
      <c r="SLX25" s="461"/>
      <c r="SLY25" s="462"/>
      <c r="SLZ25" s="182"/>
      <c r="SMA25" s="7"/>
      <c r="SMB25" s="184" t="s">
        <v>234</v>
      </c>
      <c r="SMC25" s="180">
        <f t="shared" ref="SMC25" si="775">SMC23+1</f>
        <v>1</v>
      </c>
      <c r="SMD25" s="460" t="s">
        <v>235</v>
      </c>
      <c r="SME25" s="460"/>
      <c r="SMF25" s="460"/>
      <c r="SMG25" s="460"/>
      <c r="SMH25" s="460"/>
      <c r="SMI25" s="460"/>
      <c r="SMJ25" s="177"/>
      <c r="SMK25" s="177"/>
      <c r="SML25" s="177"/>
      <c r="SMM25" s="180"/>
      <c r="SMN25" s="461"/>
      <c r="SMO25" s="462"/>
      <c r="SMP25" s="182"/>
      <c r="SMQ25" s="7"/>
      <c r="SMR25" s="184" t="s">
        <v>234</v>
      </c>
      <c r="SMS25" s="180">
        <f t="shared" ref="SMS25" si="776">SMS23+1</f>
        <v>1</v>
      </c>
      <c r="SMT25" s="460" t="s">
        <v>235</v>
      </c>
      <c r="SMU25" s="460"/>
      <c r="SMV25" s="460"/>
      <c r="SMW25" s="460"/>
      <c r="SMX25" s="460"/>
      <c r="SMY25" s="460"/>
      <c r="SMZ25" s="177"/>
      <c r="SNA25" s="177"/>
      <c r="SNB25" s="177"/>
      <c r="SNC25" s="180"/>
      <c r="SND25" s="461"/>
      <c r="SNE25" s="462"/>
      <c r="SNF25" s="182"/>
      <c r="SNG25" s="7"/>
      <c r="SNH25" s="184" t="s">
        <v>234</v>
      </c>
      <c r="SNI25" s="180">
        <f t="shared" ref="SNI25" si="777">SNI23+1</f>
        <v>1</v>
      </c>
      <c r="SNJ25" s="460" t="s">
        <v>235</v>
      </c>
      <c r="SNK25" s="460"/>
      <c r="SNL25" s="460"/>
      <c r="SNM25" s="460"/>
      <c r="SNN25" s="460"/>
      <c r="SNO25" s="460"/>
      <c r="SNP25" s="177"/>
      <c r="SNQ25" s="177"/>
      <c r="SNR25" s="177"/>
      <c r="SNS25" s="180"/>
      <c r="SNT25" s="461"/>
      <c r="SNU25" s="462"/>
      <c r="SNV25" s="182"/>
      <c r="SNW25" s="7"/>
      <c r="SNX25" s="184" t="s">
        <v>234</v>
      </c>
      <c r="SNY25" s="180">
        <f t="shared" ref="SNY25" si="778">SNY23+1</f>
        <v>1</v>
      </c>
      <c r="SNZ25" s="460" t="s">
        <v>235</v>
      </c>
      <c r="SOA25" s="460"/>
      <c r="SOB25" s="460"/>
      <c r="SOC25" s="460"/>
      <c r="SOD25" s="460"/>
      <c r="SOE25" s="460"/>
      <c r="SOF25" s="177"/>
      <c r="SOG25" s="177"/>
      <c r="SOH25" s="177"/>
      <c r="SOI25" s="180"/>
      <c r="SOJ25" s="461"/>
      <c r="SOK25" s="462"/>
      <c r="SOL25" s="182"/>
      <c r="SOM25" s="7"/>
      <c r="SON25" s="184" t="s">
        <v>234</v>
      </c>
      <c r="SOO25" s="180">
        <f t="shared" ref="SOO25" si="779">SOO23+1</f>
        <v>1</v>
      </c>
      <c r="SOP25" s="460" t="s">
        <v>235</v>
      </c>
      <c r="SOQ25" s="460"/>
      <c r="SOR25" s="460"/>
      <c r="SOS25" s="460"/>
      <c r="SOT25" s="460"/>
      <c r="SOU25" s="460"/>
      <c r="SOV25" s="177"/>
      <c r="SOW25" s="177"/>
      <c r="SOX25" s="177"/>
      <c r="SOY25" s="180"/>
      <c r="SOZ25" s="461"/>
      <c r="SPA25" s="462"/>
      <c r="SPB25" s="182"/>
      <c r="SPC25" s="7"/>
      <c r="SPD25" s="184" t="s">
        <v>234</v>
      </c>
      <c r="SPE25" s="180">
        <f t="shared" ref="SPE25" si="780">SPE23+1</f>
        <v>1</v>
      </c>
      <c r="SPF25" s="460" t="s">
        <v>235</v>
      </c>
      <c r="SPG25" s="460"/>
      <c r="SPH25" s="460"/>
      <c r="SPI25" s="460"/>
      <c r="SPJ25" s="460"/>
      <c r="SPK25" s="460"/>
      <c r="SPL25" s="177"/>
      <c r="SPM25" s="177"/>
      <c r="SPN25" s="177"/>
      <c r="SPO25" s="180"/>
      <c r="SPP25" s="461"/>
      <c r="SPQ25" s="462"/>
      <c r="SPR25" s="182"/>
      <c r="SPS25" s="7"/>
      <c r="SPT25" s="184" t="s">
        <v>234</v>
      </c>
      <c r="SPU25" s="180">
        <f t="shared" ref="SPU25" si="781">SPU23+1</f>
        <v>1</v>
      </c>
      <c r="SPV25" s="460" t="s">
        <v>235</v>
      </c>
      <c r="SPW25" s="460"/>
      <c r="SPX25" s="460"/>
      <c r="SPY25" s="460"/>
      <c r="SPZ25" s="460"/>
      <c r="SQA25" s="460"/>
      <c r="SQB25" s="177"/>
      <c r="SQC25" s="177"/>
      <c r="SQD25" s="177"/>
      <c r="SQE25" s="180"/>
      <c r="SQF25" s="461"/>
      <c r="SQG25" s="462"/>
      <c r="SQH25" s="182"/>
      <c r="SQI25" s="7"/>
      <c r="SQJ25" s="184" t="s">
        <v>234</v>
      </c>
      <c r="SQK25" s="180">
        <f t="shared" ref="SQK25" si="782">SQK23+1</f>
        <v>1</v>
      </c>
      <c r="SQL25" s="460" t="s">
        <v>235</v>
      </c>
      <c r="SQM25" s="460"/>
      <c r="SQN25" s="460"/>
      <c r="SQO25" s="460"/>
      <c r="SQP25" s="460"/>
      <c r="SQQ25" s="460"/>
      <c r="SQR25" s="177"/>
      <c r="SQS25" s="177"/>
      <c r="SQT25" s="177"/>
      <c r="SQU25" s="180"/>
      <c r="SQV25" s="461"/>
      <c r="SQW25" s="462"/>
      <c r="SQX25" s="182"/>
      <c r="SQY25" s="7"/>
      <c r="SQZ25" s="184" t="s">
        <v>234</v>
      </c>
      <c r="SRA25" s="180">
        <f t="shared" ref="SRA25" si="783">SRA23+1</f>
        <v>1</v>
      </c>
      <c r="SRB25" s="460" t="s">
        <v>235</v>
      </c>
      <c r="SRC25" s="460"/>
      <c r="SRD25" s="460"/>
      <c r="SRE25" s="460"/>
      <c r="SRF25" s="460"/>
      <c r="SRG25" s="460"/>
      <c r="SRH25" s="177"/>
      <c r="SRI25" s="177"/>
      <c r="SRJ25" s="177"/>
      <c r="SRK25" s="180"/>
      <c r="SRL25" s="461"/>
      <c r="SRM25" s="462"/>
      <c r="SRN25" s="182"/>
      <c r="SRO25" s="7"/>
      <c r="SRP25" s="184" t="s">
        <v>234</v>
      </c>
      <c r="SRQ25" s="180">
        <f t="shared" ref="SRQ25" si="784">SRQ23+1</f>
        <v>1</v>
      </c>
      <c r="SRR25" s="460" t="s">
        <v>235</v>
      </c>
      <c r="SRS25" s="460"/>
      <c r="SRT25" s="460"/>
      <c r="SRU25" s="460"/>
      <c r="SRV25" s="460"/>
      <c r="SRW25" s="460"/>
      <c r="SRX25" s="177"/>
      <c r="SRY25" s="177"/>
      <c r="SRZ25" s="177"/>
      <c r="SSA25" s="180"/>
      <c r="SSB25" s="461"/>
      <c r="SSC25" s="462"/>
      <c r="SSD25" s="182"/>
      <c r="SSE25" s="7"/>
      <c r="SSF25" s="184" t="s">
        <v>234</v>
      </c>
      <c r="SSG25" s="180">
        <f t="shared" ref="SSG25" si="785">SSG23+1</f>
        <v>1</v>
      </c>
      <c r="SSH25" s="460" t="s">
        <v>235</v>
      </c>
      <c r="SSI25" s="460"/>
      <c r="SSJ25" s="460"/>
      <c r="SSK25" s="460"/>
      <c r="SSL25" s="460"/>
      <c r="SSM25" s="460"/>
      <c r="SSN25" s="177"/>
      <c r="SSO25" s="177"/>
      <c r="SSP25" s="177"/>
      <c r="SSQ25" s="180"/>
      <c r="SSR25" s="461"/>
      <c r="SSS25" s="462"/>
      <c r="SST25" s="182"/>
      <c r="SSU25" s="7"/>
      <c r="SSV25" s="184" t="s">
        <v>234</v>
      </c>
      <c r="SSW25" s="180">
        <f t="shared" ref="SSW25" si="786">SSW23+1</f>
        <v>1</v>
      </c>
      <c r="SSX25" s="460" t="s">
        <v>235</v>
      </c>
      <c r="SSY25" s="460"/>
      <c r="SSZ25" s="460"/>
      <c r="STA25" s="460"/>
      <c r="STB25" s="460"/>
      <c r="STC25" s="460"/>
      <c r="STD25" s="177"/>
      <c r="STE25" s="177"/>
      <c r="STF25" s="177"/>
      <c r="STG25" s="180"/>
      <c r="STH25" s="461"/>
      <c r="STI25" s="462"/>
      <c r="STJ25" s="182"/>
      <c r="STK25" s="7"/>
      <c r="STL25" s="184" t="s">
        <v>234</v>
      </c>
      <c r="STM25" s="180">
        <f t="shared" ref="STM25" si="787">STM23+1</f>
        <v>1</v>
      </c>
      <c r="STN25" s="460" t="s">
        <v>235</v>
      </c>
      <c r="STO25" s="460"/>
      <c r="STP25" s="460"/>
      <c r="STQ25" s="460"/>
      <c r="STR25" s="460"/>
      <c r="STS25" s="460"/>
      <c r="STT25" s="177"/>
      <c r="STU25" s="177"/>
      <c r="STV25" s="177"/>
      <c r="STW25" s="180"/>
      <c r="STX25" s="461"/>
      <c r="STY25" s="462"/>
      <c r="STZ25" s="182"/>
      <c r="SUA25" s="7"/>
      <c r="SUB25" s="184" t="s">
        <v>234</v>
      </c>
      <c r="SUC25" s="180">
        <f t="shared" ref="SUC25" si="788">SUC23+1</f>
        <v>1</v>
      </c>
      <c r="SUD25" s="460" t="s">
        <v>235</v>
      </c>
      <c r="SUE25" s="460"/>
      <c r="SUF25" s="460"/>
      <c r="SUG25" s="460"/>
      <c r="SUH25" s="460"/>
      <c r="SUI25" s="460"/>
      <c r="SUJ25" s="177"/>
      <c r="SUK25" s="177"/>
      <c r="SUL25" s="177"/>
      <c r="SUM25" s="180"/>
      <c r="SUN25" s="461"/>
      <c r="SUO25" s="462"/>
      <c r="SUP25" s="182"/>
      <c r="SUQ25" s="7"/>
      <c r="SUR25" s="184" t="s">
        <v>234</v>
      </c>
      <c r="SUS25" s="180">
        <f t="shared" ref="SUS25" si="789">SUS23+1</f>
        <v>1</v>
      </c>
      <c r="SUT25" s="460" t="s">
        <v>235</v>
      </c>
      <c r="SUU25" s="460"/>
      <c r="SUV25" s="460"/>
      <c r="SUW25" s="460"/>
      <c r="SUX25" s="460"/>
      <c r="SUY25" s="460"/>
      <c r="SUZ25" s="177"/>
      <c r="SVA25" s="177"/>
      <c r="SVB25" s="177"/>
      <c r="SVC25" s="180"/>
      <c r="SVD25" s="461"/>
      <c r="SVE25" s="462"/>
      <c r="SVF25" s="182"/>
      <c r="SVG25" s="7"/>
      <c r="SVH25" s="184" t="s">
        <v>234</v>
      </c>
      <c r="SVI25" s="180">
        <f t="shared" ref="SVI25" si="790">SVI23+1</f>
        <v>1</v>
      </c>
      <c r="SVJ25" s="460" t="s">
        <v>235</v>
      </c>
      <c r="SVK25" s="460"/>
      <c r="SVL25" s="460"/>
      <c r="SVM25" s="460"/>
      <c r="SVN25" s="460"/>
      <c r="SVO25" s="460"/>
      <c r="SVP25" s="177"/>
      <c r="SVQ25" s="177"/>
      <c r="SVR25" s="177"/>
      <c r="SVS25" s="180"/>
      <c r="SVT25" s="461"/>
      <c r="SVU25" s="462"/>
      <c r="SVV25" s="182"/>
      <c r="SVW25" s="7"/>
      <c r="SVX25" s="184" t="s">
        <v>234</v>
      </c>
      <c r="SVY25" s="180">
        <f t="shared" ref="SVY25" si="791">SVY23+1</f>
        <v>1</v>
      </c>
      <c r="SVZ25" s="460" t="s">
        <v>235</v>
      </c>
      <c r="SWA25" s="460"/>
      <c r="SWB25" s="460"/>
      <c r="SWC25" s="460"/>
      <c r="SWD25" s="460"/>
      <c r="SWE25" s="460"/>
      <c r="SWF25" s="177"/>
      <c r="SWG25" s="177"/>
      <c r="SWH25" s="177"/>
      <c r="SWI25" s="180"/>
      <c r="SWJ25" s="461"/>
      <c r="SWK25" s="462"/>
      <c r="SWL25" s="182"/>
      <c r="SWM25" s="7"/>
      <c r="SWN25" s="184" t="s">
        <v>234</v>
      </c>
      <c r="SWO25" s="180">
        <f t="shared" ref="SWO25" si="792">SWO23+1</f>
        <v>1</v>
      </c>
      <c r="SWP25" s="460" t="s">
        <v>235</v>
      </c>
      <c r="SWQ25" s="460"/>
      <c r="SWR25" s="460"/>
      <c r="SWS25" s="460"/>
      <c r="SWT25" s="460"/>
      <c r="SWU25" s="460"/>
      <c r="SWV25" s="177"/>
      <c r="SWW25" s="177"/>
      <c r="SWX25" s="177"/>
      <c r="SWY25" s="180"/>
      <c r="SWZ25" s="461"/>
      <c r="SXA25" s="462"/>
      <c r="SXB25" s="182"/>
      <c r="SXC25" s="7"/>
      <c r="SXD25" s="184" t="s">
        <v>234</v>
      </c>
      <c r="SXE25" s="180">
        <f t="shared" ref="SXE25" si="793">SXE23+1</f>
        <v>1</v>
      </c>
      <c r="SXF25" s="460" t="s">
        <v>235</v>
      </c>
      <c r="SXG25" s="460"/>
      <c r="SXH25" s="460"/>
      <c r="SXI25" s="460"/>
      <c r="SXJ25" s="460"/>
      <c r="SXK25" s="460"/>
      <c r="SXL25" s="177"/>
      <c r="SXM25" s="177"/>
      <c r="SXN25" s="177"/>
      <c r="SXO25" s="180"/>
      <c r="SXP25" s="461"/>
      <c r="SXQ25" s="462"/>
      <c r="SXR25" s="182"/>
      <c r="SXS25" s="7"/>
      <c r="SXT25" s="184" t="s">
        <v>234</v>
      </c>
      <c r="SXU25" s="180">
        <f t="shared" ref="SXU25" si="794">SXU23+1</f>
        <v>1</v>
      </c>
      <c r="SXV25" s="460" t="s">
        <v>235</v>
      </c>
      <c r="SXW25" s="460"/>
      <c r="SXX25" s="460"/>
      <c r="SXY25" s="460"/>
      <c r="SXZ25" s="460"/>
      <c r="SYA25" s="460"/>
      <c r="SYB25" s="177"/>
      <c r="SYC25" s="177"/>
      <c r="SYD25" s="177"/>
      <c r="SYE25" s="180"/>
      <c r="SYF25" s="461"/>
      <c r="SYG25" s="462"/>
      <c r="SYH25" s="182"/>
      <c r="SYI25" s="7"/>
      <c r="SYJ25" s="184" t="s">
        <v>234</v>
      </c>
      <c r="SYK25" s="180">
        <f t="shared" ref="SYK25" si="795">SYK23+1</f>
        <v>1</v>
      </c>
      <c r="SYL25" s="460" t="s">
        <v>235</v>
      </c>
      <c r="SYM25" s="460"/>
      <c r="SYN25" s="460"/>
      <c r="SYO25" s="460"/>
      <c r="SYP25" s="460"/>
      <c r="SYQ25" s="460"/>
      <c r="SYR25" s="177"/>
      <c r="SYS25" s="177"/>
      <c r="SYT25" s="177"/>
      <c r="SYU25" s="180"/>
      <c r="SYV25" s="461"/>
      <c r="SYW25" s="462"/>
      <c r="SYX25" s="182"/>
      <c r="SYY25" s="7"/>
      <c r="SYZ25" s="184" t="s">
        <v>234</v>
      </c>
      <c r="SZA25" s="180">
        <f t="shared" ref="SZA25" si="796">SZA23+1</f>
        <v>1</v>
      </c>
      <c r="SZB25" s="460" t="s">
        <v>235</v>
      </c>
      <c r="SZC25" s="460"/>
      <c r="SZD25" s="460"/>
      <c r="SZE25" s="460"/>
      <c r="SZF25" s="460"/>
      <c r="SZG25" s="460"/>
      <c r="SZH25" s="177"/>
      <c r="SZI25" s="177"/>
      <c r="SZJ25" s="177"/>
      <c r="SZK25" s="180"/>
      <c r="SZL25" s="461"/>
      <c r="SZM25" s="462"/>
      <c r="SZN25" s="182"/>
      <c r="SZO25" s="7"/>
      <c r="SZP25" s="184" t="s">
        <v>234</v>
      </c>
      <c r="SZQ25" s="180">
        <f t="shared" ref="SZQ25" si="797">SZQ23+1</f>
        <v>1</v>
      </c>
      <c r="SZR25" s="460" t="s">
        <v>235</v>
      </c>
      <c r="SZS25" s="460"/>
      <c r="SZT25" s="460"/>
      <c r="SZU25" s="460"/>
      <c r="SZV25" s="460"/>
      <c r="SZW25" s="460"/>
      <c r="SZX25" s="177"/>
      <c r="SZY25" s="177"/>
      <c r="SZZ25" s="177"/>
      <c r="TAA25" s="180"/>
      <c r="TAB25" s="461"/>
      <c r="TAC25" s="462"/>
      <c r="TAD25" s="182"/>
      <c r="TAE25" s="7"/>
      <c r="TAF25" s="184" t="s">
        <v>234</v>
      </c>
      <c r="TAG25" s="180">
        <f t="shared" ref="TAG25" si="798">TAG23+1</f>
        <v>1</v>
      </c>
      <c r="TAH25" s="460" t="s">
        <v>235</v>
      </c>
      <c r="TAI25" s="460"/>
      <c r="TAJ25" s="460"/>
      <c r="TAK25" s="460"/>
      <c r="TAL25" s="460"/>
      <c r="TAM25" s="460"/>
      <c r="TAN25" s="177"/>
      <c r="TAO25" s="177"/>
      <c r="TAP25" s="177"/>
      <c r="TAQ25" s="180"/>
      <c r="TAR25" s="461"/>
      <c r="TAS25" s="462"/>
      <c r="TAT25" s="182"/>
      <c r="TAU25" s="7"/>
      <c r="TAV25" s="184" t="s">
        <v>234</v>
      </c>
      <c r="TAW25" s="180">
        <f t="shared" ref="TAW25" si="799">TAW23+1</f>
        <v>1</v>
      </c>
      <c r="TAX25" s="460" t="s">
        <v>235</v>
      </c>
      <c r="TAY25" s="460"/>
      <c r="TAZ25" s="460"/>
      <c r="TBA25" s="460"/>
      <c r="TBB25" s="460"/>
      <c r="TBC25" s="460"/>
      <c r="TBD25" s="177"/>
      <c r="TBE25" s="177"/>
      <c r="TBF25" s="177"/>
      <c r="TBG25" s="180"/>
      <c r="TBH25" s="461"/>
      <c r="TBI25" s="462"/>
      <c r="TBJ25" s="182"/>
      <c r="TBK25" s="7"/>
      <c r="TBL25" s="184" t="s">
        <v>234</v>
      </c>
      <c r="TBM25" s="180">
        <f t="shared" ref="TBM25" si="800">TBM23+1</f>
        <v>1</v>
      </c>
      <c r="TBN25" s="460" t="s">
        <v>235</v>
      </c>
      <c r="TBO25" s="460"/>
      <c r="TBP25" s="460"/>
      <c r="TBQ25" s="460"/>
      <c r="TBR25" s="460"/>
      <c r="TBS25" s="460"/>
      <c r="TBT25" s="177"/>
      <c r="TBU25" s="177"/>
      <c r="TBV25" s="177"/>
      <c r="TBW25" s="180"/>
      <c r="TBX25" s="461"/>
      <c r="TBY25" s="462"/>
      <c r="TBZ25" s="182"/>
      <c r="TCA25" s="7"/>
      <c r="TCB25" s="184" t="s">
        <v>234</v>
      </c>
      <c r="TCC25" s="180">
        <f t="shared" ref="TCC25" si="801">TCC23+1</f>
        <v>1</v>
      </c>
      <c r="TCD25" s="460" t="s">
        <v>235</v>
      </c>
      <c r="TCE25" s="460"/>
      <c r="TCF25" s="460"/>
      <c r="TCG25" s="460"/>
      <c r="TCH25" s="460"/>
      <c r="TCI25" s="460"/>
      <c r="TCJ25" s="177"/>
      <c r="TCK25" s="177"/>
      <c r="TCL25" s="177"/>
      <c r="TCM25" s="180"/>
      <c r="TCN25" s="461"/>
      <c r="TCO25" s="462"/>
      <c r="TCP25" s="182"/>
      <c r="TCQ25" s="7"/>
      <c r="TCR25" s="184" t="s">
        <v>234</v>
      </c>
      <c r="TCS25" s="180">
        <f t="shared" ref="TCS25" si="802">TCS23+1</f>
        <v>1</v>
      </c>
      <c r="TCT25" s="460" t="s">
        <v>235</v>
      </c>
      <c r="TCU25" s="460"/>
      <c r="TCV25" s="460"/>
      <c r="TCW25" s="460"/>
      <c r="TCX25" s="460"/>
      <c r="TCY25" s="460"/>
      <c r="TCZ25" s="177"/>
      <c r="TDA25" s="177"/>
      <c r="TDB25" s="177"/>
      <c r="TDC25" s="180"/>
      <c r="TDD25" s="461"/>
      <c r="TDE25" s="462"/>
      <c r="TDF25" s="182"/>
      <c r="TDG25" s="7"/>
      <c r="TDH25" s="184" t="s">
        <v>234</v>
      </c>
      <c r="TDI25" s="180">
        <f t="shared" ref="TDI25" si="803">TDI23+1</f>
        <v>1</v>
      </c>
      <c r="TDJ25" s="460" t="s">
        <v>235</v>
      </c>
      <c r="TDK25" s="460"/>
      <c r="TDL25" s="460"/>
      <c r="TDM25" s="460"/>
      <c r="TDN25" s="460"/>
      <c r="TDO25" s="460"/>
      <c r="TDP25" s="177"/>
      <c r="TDQ25" s="177"/>
      <c r="TDR25" s="177"/>
      <c r="TDS25" s="180"/>
      <c r="TDT25" s="461"/>
      <c r="TDU25" s="462"/>
      <c r="TDV25" s="182"/>
      <c r="TDW25" s="7"/>
      <c r="TDX25" s="184" t="s">
        <v>234</v>
      </c>
      <c r="TDY25" s="180">
        <f t="shared" ref="TDY25" si="804">TDY23+1</f>
        <v>1</v>
      </c>
      <c r="TDZ25" s="460" t="s">
        <v>235</v>
      </c>
      <c r="TEA25" s="460"/>
      <c r="TEB25" s="460"/>
      <c r="TEC25" s="460"/>
      <c r="TED25" s="460"/>
      <c r="TEE25" s="460"/>
      <c r="TEF25" s="177"/>
      <c r="TEG25" s="177"/>
      <c r="TEH25" s="177"/>
      <c r="TEI25" s="180"/>
      <c r="TEJ25" s="461"/>
      <c r="TEK25" s="462"/>
      <c r="TEL25" s="182"/>
      <c r="TEM25" s="7"/>
      <c r="TEN25" s="184" t="s">
        <v>234</v>
      </c>
      <c r="TEO25" s="180">
        <f t="shared" ref="TEO25" si="805">TEO23+1</f>
        <v>1</v>
      </c>
      <c r="TEP25" s="460" t="s">
        <v>235</v>
      </c>
      <c r="TEQ25" s="460"/>
      <c r="TER25" s="460"/>
      <c r="TES25" s="460"/>
      <c r="TET25" s="460"/>
      <c r="TEU25" s="460"/>
      <c r="TEV25" s="177"/>
      <c r="TEW25" s="177"/>
      <c r="TEX25" s="177"/>
      <c r="TEY25" s="180"/>
      <c r="TEZ25" s="461"/>
      <c r="TFA25" s="462"/>
      <c r="TFB25" s="182"/>
      <c r="TFC25" s="7"/>
      <c r="TFD25" s="184" t="s">
        <v>234</v>
      </c>
      <c r="TFE25" s="180">
        <f t="shared" ref="TFE25" si="806">TFE23+1</f>
        <v>1</v>
      </c>
      <c r="TFF25" s="460" t="s">
        <v>235</v>
      </c>
      <c r="TFG25" s="460"/>
      <c r="TFH25" s="460"/>
      <c r="TFI25" s="460"/>
      <c r="TFJ25" s="460"/>
      <c r="TFK25" s="460"/>
      <c r="TFL25" s="177"/>
      <c r="TFM25" s="177"/>
      <c r="TFN25" s="177"/>
      <c r="TFO25" s="180"/>
      <c r="TFP25" s="461"/>
      <c r="TFQ25" s="462"/>
      <c r="TFR25" s="182"/>
      <c r="TFS25" s="7"/>
      <c r="TFT25" s="184" t="s">
        <v>234</v>
      </c>
      <c r="TFU25" s="180">
        <f t="shared" ref="TFU25" si="807">TFU23+1</f>
        <v>1</v>
      </c>
      <c r="TFV25" s="460" t="s">
        <v>235</v>
      </c>
      <c r="TFW25" s="460"/>
      <c r="TFX25" s="460"/>
      <c r="TFY25" s="460"/>
      <c r="TFZ25" s="460"/>
      <c r="TGA25" s="460"/>
      <c r="TGB25" s="177"/>
      <c r="TGC25" s="177"/>
      <c r="TGD25" s="177"/>
      <c r="TGE25" s="180"/>
      <c r="TGF25" s="461"/>
      <c r="TGG25" s="462"/>
      <c r="TGH25" s="182"/>
      <c r="TGI25" s="7"/>
      <c r="TGJ25" s="184" t="s">
        <v>234</v>
      </c>
      <c r="TGK25" s="180">
        <f t="shared" ref="TGK25" si="808">TGK23+1</f>
        <v>1</v>
      </c>
      <c r="TGL25" s="460" t="s">
        <v>235</v>
      </c>
      <c r="TGM25" s="460"/>
      <c r="TGN25" s="460"/>
      <c r="TGO25" s="460"/>
      <c r="TGP25" s="460"/>
      <c r="TGQ25" s="460"/>
      <c r="TGR25" s="177"/>
      <c r="TGS25" s="177"/>
      <c r="TGT25" s="177"/>
      <c r="TGU25" s="180"/>
      <c r="TGV25" s="461"/>
      <c r="TGW25" s="462"/>
      <c r="TGX25" s="182"/>
      <c r="TGY25" s="7"/>
      <c r="TGZ25" s="184" t="s">
        <v>234</v>
      </c>
      <c r="THA25" s="180">
        <f t="shared" ref="THA25" si="809">THA23+1</f>
        <v>1</v>
      </c>
      <c r="THB25" s="460" t="s">
        <v>235</v>
      </c>
      <c r="THC25" s="460"/>
      <c r="THD25" s="460"/>
      <c r="THE25" s="460"/>
      <c r="THF25" s="460"/>
      <c r="THG25" s="460"/>
      <c r="THH25" s="177"/>
      <c r="THI25" s="177"/>
      <c r="THJ25" s="177"/>
      <c r="THK25" s="180"/>
      <c r="THL25" s="461"/>
      <c r="THM25" s="462"/>
      <c r="THN25" s="182"/>
      <c r="THO25" s="7"/>
      <c r="THP25" s="184" t="s">
        <v>234</v>
      </c>
      <c r="THQ25" s="180">
        <f t="shared" ref="THQ25" si="810">THQ23+1</f>
        <v>1</v>
      </c>
      <c r="THR25" s="460" t="s">
        <v>235</v>
      </c>
      <c r="THS25" s="460"/>
      <c r="THT25" s="460"/>
      <c r="THU25" s="460"/>
      <c r="THV25" s="460"/>
      <c r="THW25" s="460"/>
      <c r="THX25" s="177"/>
      <c r="THY25" s="177"/>
      <c r="THZ25" s="177"/>
      <c r="TIA25" s="180"/>
      <c r="TIB25" s="461"/>
      <c r="TIC25" s="462"/>
      <c r="TID25" s="182"/>
      <c r="TIE25" s="7"/>
      <c r="TIF25" s="184" t="s">
        <v>234</v>
      </c>
      <c r="TIG25" s="180">
        <f t="shared" ref="TIG25" si="811">TIG23+1</f>
        <v>1</v>
      </c>
      <c r="TIH25" s="460" t="s">
        <v>235</v>
      </c>
      <c r="TII25" s="460"/>
      <c r="TIJ25" s="460"/>
      <c r="TIK25" s="460"/>
      <c r="TIL25" s="460"/>
      <c r="TIM25" s="460"/>
      <c r="TIN25" s="177"/>
      <c r="TIO25" s="177"/>
      <c r="TIP25" s="177"/>
      <c r="TIQ25" s="180"/>
      <c r="TIR25" s="461"/>
      <c r="TIS25" s="462"/>
      <c r="TIT25" s="182"/>
      <c r="TIU25" s="7"/>
      <c r="TIV25" s="184" t="s">
        <v>234</v>
      </c>
      <c r="TIW25" s="180">
        <f t="shared" ref="TIW25" si="812">TIW23+1</f>
        <v>1</v>
      </c>
      <c r="TIX25" s="460" t="s">
        <v>235</v>
      </c>
      <c r="TIY25" s="460"/>
      <c r="TIZ25" s="460"/>
      <c r="TJA25" s="460"/>
      <c r="TJB25" s="460"/>
      <c r="TJC25" s="460"/>
      <c r="TJD25" s="177"/>
      <c r="TJE25" s="177"/>
      <c r="TJF25" s="177"/>
      <c r="TJG25" s="180"/>
      <c r="TJH25" s="461"/>
      <c r="TJI25" s="462"/>
      <c r="TJJ25" s="182"/>
      <c r="TJK25" s="7"/>
      <c r="TJL25" s="184" t="s">
        <v>234</v>
      </c>
      <c r="TJM25" s="180">
        <f t="shared" ref="TJM25" si="813">TJM23+1</f>
        <v>1</v>
      </c>
      <c r="TJN25" s="460" t="s">
        <v>235</v>
      </c>
      <c r="TJO25" s="460"/>
      <c r="TJP25" s="460"/>
      <c r="TJQ25" s="460"/>
      <c r="TJR25" s="460"/>
      <c r="TJS25" s="460"/>
      <c r="TJT25" s="177"/>
      <c r="TJU25" s="177"/>
      <c r="TJV25" s="177"/>
      <c r="TJW25" s="180"/>
      <c r="TJX25" s="461"/>
      <c r="TJY25" s="462"/>
      <c r="TJZ25" s="182"/>
      <c r="TKA25" s="7"/>
      <c r="TKB25" s="184" t="s">
        <v>234</v>
      </c>
      <c r="TKC25" s="180">
        <f t="shared" ref="TKC25" si="814">TKC23+1</f>
        <v>1</v>
      </c>
      <c r="TKD25" s="460" t="s">
        <v>235</v>
      </c>
      <c r="TKE25" s="460"/>
      <c r="TKF25" s="460"/>
      <c r="TKG25" s="460"/>
      <c r="TKH25" s="460"/>
      <c r="TKI25" s="460"/>
      <c r="TKJ25" s="177"/>
      <c r="TKK25" s="177"/>
      <c r="TKL25" s="177"/>
      <c r="TKM25" s="180"/>
      <c r="TKN25" s="461"/>
      <c r="TKO25" s="462"/>
      <c r="TKP25" s="182"/>
      <c r="TKQ25" s="7"/>
      <c r="TKR25" s="184" t="s">
        <v>234</v>
      </c>
      <c r="TKS25" s="180">
        <f t="shared" ref="TKS25" si="815">TKS23+1</f>
        <v>1</v>
      </c>
      <c r="TKT25" s="460" t="s">
        <v>235</v>
      </c>
      <c r="TKU25" s="460"/>
      <c r="TKV25" s="460"/>
      <c r="TKW25" s="460"/>
      <c r="TKX25" s="460"/>
      <c r="TKY25" s="460"/>
      <c r="TKZ25" s="177"/>
      <c r="TLA25" s="177"/>
      <c r="TLB25" s="177"/>
      <c r="TLC25" s="180"/>
      <c r="TLD25" s="461"/>
      <c r="TLE25" s="462"/>
      <c r="TLF25" s="182"/>
      <c r="TLG25" s="7"/>
      <c r="TLH25" s="184" t="s">
        <v>234</v>
      </c>
      <c r="TLI25" s="180">
        <f t="shared" ref="TLI25" si="816">TLI23+1</f>
        <v>1</v>
      </c>
      <c r="TLJ25" s="460" t="s">
        <v>235</v>
      </c>
      <c r="TLK25" s="460"/>
      <c r="TLL25" s="460"/>
      <c r="TLM25" s="460"/>
      <c r="TLN25" s="460"/>
      <c r="TLO25" s="460"/>
      <c r="TLP25" s="177"/>
      <c r="TLQ25" s="177"/>
      <c r="TLR25" s="177"/>
      <c r="TLS25" s="180"/>
      <c r="TLT25" s="461"/>
      <c r="TLU25" s="462"/>
      <c r="TLV25" s="182"/>
      <c r="TLW25" s="7"/>
      <c r="TLX25" s="184" t="s">
        <v>234</v>
      </c>
      <c r="TLY25" s="180">
        <f t="shared" ref="TLY25" si="817">TLY23+1</f>
        <v>1</v>
      </c>
      <c r="TLZ25" s="460" t="s">
        <v>235</v>
      </c>
      <c r="TMA25" s="460"/>
      <c r="TMB25" s="460"/>
      <c r="TMC25" s="460"/>
      <c r="TMD25" s="460"/>
      <c r="TME25" s="460"/>
      <c r="TMF25" s="177"/>
      <c r="TMG25" s="177"/>
      <c r="TMH25" s="177"/>
      <c r="TMI25" s="180"/>
      <c r="TMJ25" s="461"/>
      <c r="TMK25" s="462"/>
      <c r="TML25" s="182"/>
      <c r="TMM25" s="7"/>
      <c r="TMN25" s="184" t="s">
        <v>234</v>
      </c>
      <c r="TMO25" s="180">
        <f t="shared" ref="TMO25" si="818">TMO23+1</f>
        <v>1</v>
      </c>
      <c r="TMP25" s="460" t="s">
        <v>235</v>
      </c>
      <c r="TMQ25" s="460"/>
      <c r="TMR25" s="460"/>
      <c r="TMS25" s="460"/>
      <c r="TMT25" s="460"/>
      <c r="TMU25" s="460"/>
      <c r="TMV25" s="177"/>
      <c r="TMW25" s="177"/>
      <c r="TMX25" s="177"/>
      <c r="TMY25" s="180"/>
      <c r="TMZ25" s="461"/>
      <c r="TNA25" s="462"/>
      <c r="TNB25" s="182"/>
      <c r="TNC25" s="7"/>
      <c r="TND25" s="184" t="s">
        <v>234</v>
      </c>
      <c r="TNE25" s="180">
        <f t="shared" ref="TNE25" si="819">TNE23+1</f>
        <v>1</v>
      </c>
      <c r="TNF25" s="460" t="s">
        <v>235</v>
      </c>
      <c r="TNG25" s="460"/>
      <c r="TNH25" s="460"/>
      <c r="TNI25" s="460"/>
      <c r="TNJ25" s="460"/>
      <c r="TNK25" s="460"/>
      <c r="TNL25" s="177"/>
      <c r="TNM25" s="177"/>
      <c r="TNN25" s="177"/>
      <c r="TNO25" s="180"/>
      <c r="TNP25" s="461"/>
      <c r="TNQ25" s="462"/>
      <c r="TNR25" s="182"/>
      <c r="TNS25" s="7"/>
      <c r="TNT25" s="184" t="s">
        <v>234</v>
      </c>
      <c r="TNU25" s="180">
        <f t="shared" ref="TNU25" si="820">TNU23+1</f>
        <v>1</v>
      </c>
      <c r="TNV25" s="460" t="s">
        <v>235</v>
      </c>
      <c r="TNW25" s="460"/>
      <c r="TNX25" s="460"/>
      <c r="TNY25" s="460"/>
      <c r="TNZ25" s="460"/>
      <c r="TOA25" s="460"/>
      <c r="TOB25" s="177"/>
      <c r="TOC25" s="177"/>
      <c r="TOD25" s="177"/>
      <c r="TOE25" s="180"/>
      <c r="TOF25" s="461"/>
      <c r="TOG25" s="462"/>
      <c r="TOH25" s="182"/>
      <c r="TOI25" s="7"/>
      <c r="TOJ25" s="184" t="s">
        <v>234</v>
      </c>
      <c r="TOK25" s="180">
        <f t="shared" ref="TOK25" si="821">TOK23+1</f>
        <v>1</v>
      </c>
      <c r="TOL25" s="460" t="s">
        <v>235</v>
      </c>
      <c r="TOM25" s="460"/>
      <c r="TON25" s="460"/>
      <c r="TOO25" s="460"/>
      <c r="TOP25" s="460"/>
      <c r="TOQ25" s="460"/>
      <c r="TOR25" s="177"/>
      <c r="TOS25" s="177"/>
      <c r="TOT25" s="177"/>
      <c r="TOU25" s="180"/>
      <c r="TOV25" s="461"/>
      <c r="TOW25" s="462"/>
      <c r="TOX25" s="182"/>
      <c r="TOY25" s="7"/>
      <c r="TOZ25" s="184" t="s">
        <v>234</v>
      </c>
      <c r="TPA25" s="180">
        <f t="shared" ref="TPA25" si="822">TPA23+1</f>
        <v>1</v>
      </c>
      <c r="TPB25" s="460" t="s">
        <v>235</v>
      </c>
      <c r="TPC25" s="460"/>
      <c r="TPD25" s="460"/>
      <c r="TPE25" s="460"/>
      <c r="TPF25" s="460"/>
      <c r="TPG25" s="460"/>
      <c r="TPH25" s="177"/>
      <c r="TPI25" s="177"/>
      <c r="TPJ25" s="177"/>
      <c r="TPK25" s="180"/>
      <c r="TPL25" s="461"/>
      <c r="TPM25" s="462"/>
      <c r="TPN25" s="182"/>
      <c r="TPO25" s="7"/>
      <c r="TPP25" s="184" t="s">
        <v>234</v>
      </c>
      <c r="TPQ25" s="180">
        <f t="shared" ref="TPQ25" si="823">TPQ23+1</f>
        <v>1</v>
      </c>
      <c r="TPR25" s="460" t="s">
        <v>235</v>
      </c>
      <c r="TPS25" s="460"/>
      <c r="TPT25" s="460"/>
      <c r="TPU25" s="460"/>
      <c r="TPV25" s="460"/>
      <c r="TPW25" s="460"/>
      <c r="TPX25" s="177"/>
      <c r="TPY25" s="177"/>
      <c r="TPZ25" s="177"/>
      <c r="TQA25" s="180"/>
      <c r="TQB25" s="461"/>
      <c r="TQC25" s="462"/>
      <c r="TQD25" s="182"/>
      <c r="TQE25" s="7"/>
      <c r="TQF25" s="184" t="s">
        <v>234</v>
      </c>
      <c r="TQG25" s="180">
        <f t="shared" ref="TQG25" si="824">TQG23+1</f>
        <v>1</v>
      </c>
      <c r="TQH25" s="460" t="s">
        <v>235</v>
      </c>
      <c r="TQI25" s="460"/>
      <c r="TQJ25" s="460"/>
      <c r="TQK25" s="460"/>
      <c r="TQL25" s="460"/>
      <c r="TQM25" s="460"/>
      <c r="TQN25" s="177"/>
      <c r="TQO25" s="177"/>
      <c r="TQP25" s="177"/>
      <c r="TQQ25" s="180"/>
      <c r="TQR25" s="461"/>
      <c r="TQS25" s="462"/>
      <c r="TQT25" s="182"/>
      <c r="TQU25" s="7"/>
      <c r="TQV25" s="184" t="s">
        <v>234</v>
      </c>
      <c r="TQW25" s="180">
        <f t="shared" ref="TQW25" si="825">TQW23+1</f>
        <v>1</v>
      </c>
      <c r="TQX25" s="460" t="s">
        <v>235</v>
      </c>
      <c r="TQY25" s="460"/>
      <c r="TQZ25" s="460"/>
      <c r="TRA25" s="460"/>
      <c r="TRB25" s="460"/>
      <c r="TRC25" s="460"/>
      <c r="TRD25" s="177"/>
      <c r="TRE25" s="177"/>
      <c r="TRF25" s="177"/>
      <c r="TRG25" s="180"/>
      <c r="TRH25" s="461"/>
      <c r="TRI25" s="462"/>
      <c r="TRJ25" s="182"/>
      <c r="TRK25" s="7"/>
      <c r="TRL25" s="184" t="s">
        <v>234</v>
      </c>
      <c r="TRM25" s="180">
        <f t="shared" ref="TRM25" si="826">TRM23+1</f>
        <v>1</v>
      </c>
      <c r="TRN25" s="460" t="s">
        <v>235</v>
      </c>
      <c r="TRO25" s="460"/>
      <c r="TRP25" s="460"/>
      <c r="TRQ25" s="460"/>
      <c r="TRR25" s="460"/>
      <c r="TRS25" s="460"/>
      <c r="TRT25" s="177"/>
      <c r="TRU25" s="177"/>
      <c r="TRV25" s="177"/>
      <c r="TRW25" s="180"/>
      <c r="TRX25" s="461"/>
      <c r="TRY25" s="462"/>
      <c r="TRZ25" s="182"/>
      <c r="TSA25" s="7"/>
      <c r="TSB25" s="184" t="s">
        <v>234</v>
      </c>
      <c r="TSC25" s="180">
        <f t="shared" ref="TSC25" si="827">TSC23+1</f>
        <v>1</v>
      </c>
      <c r="TSD25" s="460" t="s">
        <v>235</v>
      </c>
      <c r="TSE25" s="460"/>
      <c r="TSF25" s="460"/>
      <c r="TSG25" s="460"/>
      <c r="TSH25" s="460"/>
      <c r="TSI25" s="460"/>
      <c r="TSJ25" s="177"/>
      <c r="TSK25" s="177"/>
      <c r="TSL25" s="177"/>
      <c r="TSM25" s="180"/>
      <c r="TSN25" s="461"/>
      <c r="TSO25" s="462"/>
      <c r="TSP25" s="182"/>
      <c r="TSQ25" s="7"/>
      <c r="TSR25" s="184" t="s">
        <v>234</v>
      </c>
      <c r="TSS25" s="180">
        <f t="shared" ref="TSS25" si="828">TSS23+1</f>
        <v>1</v>
      </c>
      <c r="TST25" s="460" t="s">
        <v>235</v>
      </c>
      <c r="TSU25" s="460"/>
      <c r="TSV25" s="460"/>
      <c r="TSW25" s="460"/>
      <c r="TSX25" s="460"/>
      <c r="TSY25" s="460"/>
      <c r="TSZ25" s="177"/>
      <c r="TTA25" s="177"/>
      <c r="TTB25" s="177"/>
      <c r="TTC25" s="180"/>
      <c r="TTD25" s="461"/>
      <c r="TTE25" s="462"/>
      <c r="TTF25" s="182"/>
      <c r="TTG25" s="7"/>
      <c r="TTH25" s="184" t="s">
        <v>234</v>
      </c>
      <c r="TTI25" s="180">
        <f t="shared" ref="TTI25" si="829">TTI23+1</f>
        <v>1</v>
      </c>
      <c r="TTJ25" s="460" t="s">
        <v>235</v>
      </c>
      <c r="TTK25" s="460"/>
      <c r="TTL25" s="460"/>
      <c r="TTM25" s="460"/>
      <c r="TTN25" s="460"/>
      <c r="TTO25" s="460"/>
      <c r="TTP25" s="177"/>
      <c r="TTQ25" s="177"/>
      <c r="TTR25" s="177"/>
      <c r="TTS25" s="180"/>
      <c r="TTT25" s="461"/>
      <c r="TTU25" s="462"/>
      <c r="TTV25" s="182"/>
      <c r="TTW25" s="7"/>
      <c r="TTX25" s="184" t="s">
        <v>234</v>
      </c>
      <c r="TTY25" s="180">
        <f t="shared" ref="TTY25" si="830">TTY23+1</f>
        <v>1</v>
      </c>
      <c r="TTZ25" s="460" t="s">
        <v>235</v>
      </c>
      <c r="TUA25" s="460"/>
      <c r="TUB25" s="460"/>
      <c r="TUC25" s="460"/>
      <c r="TUD25" s="460"/>
      <c r="TUE25" s="460"/>
      <c r="TUF25" s="177"/>
      <c r="TUG25" s="177"/>
      <c r="TUH25" s="177"/>
      <c r="TUI25" s="180"/>
      <c r="TUJ25" s="461"/>
      <c r="TUK25" s="462"/>
      <c r="TUL25" s="182"/>
      <c r="TUM25" s="7"/>
      <c r="TUN25" s="184" t="s">
        <v>234</v>
      </c>
      <c r="TUO25" s="180">
        <f t="shared" ref="TUO25" si="831">TUO23+1</f>
        <v>1</v>
      </c>
      <c r="TUP25" s="460" t="s">
        <v>235</v>
      </c>
      <c r="TUQ25" s="460"/>
      <c r="TUR25" s="460"/>
      <c r="TUS25" s="460"/>
      <c r="TUT25" s="460"/>
      <c r="TUU25" s="460"/>
      <c r="TUV25" s="177"/>
      <c r="TUW25" s="177"/>
      <c r="TUX25" s="177"/>
      <c r="TUY25" s="180"/>
      <c r="TUZ25" s="461"/>
      <c r="TVA25" s="462"/>
      <c r="TVB25" s="182"/>
      <c r="TVC25" s="7"/>
      <c r="TVD25" s="184" t="s">
        <v>234</v>
      </c>
      <c r="TVE25" s="180">
        <f t="shared" ref="TVE25" si="832">TVE23+1</f>
        <v>1</v>
      </c>
      <c r="TVF25" s="460" t="s">
        <v>235</v>
      </c>
      <c r="TVG25" s="460"/>
      <c r="TVH25" s="460"/>
      <c r="TVI25" s="460"/>
      <c r="TVJ25" s="460"/>
      <c r="TVK25" s="460"/>
      <c r="TVL25" s="177"/>
      <c r="TVM25" s="177"/>
      <c r="TVN25" s="177"/>
      <c r="TVO25" s="180"/>
      <c r="TVP25" s="461"/>
      <c r="TVQ25" s="462"/>
      <c r="TVR25" s="182"/>
      <c r="TVS25" s="7"/>
      <c r="TVT25" s="184" t="s">
        <v>234</v>
      </c>
      <c r="TVU25" s="180">
        <f t="shared" ref="TVU25" si="833">TVU23+1</f>
        <v>1</v>
      </c>
      <c r="TVV25" s="460" t="s">
        <v>235</v>
      </c>
      <c r="TVW25" s="460"/>
      <c r="TVX25" s="460"/>
      <c r="TVY25" s="460"/>
      <c r="TVZ25" s="460"/>
      <c r="TWA25" s="460"/>
      <c r="TWB25" s="177"/>
      <c r="TWC25" s="177"/>
      <c r="TWD25" s="177"/>
      <c r="TWE25" s="180"/>
      <c r="TWF25" s="461"/>
      <c r="TWG25" s="462"/>
      <c r="TWH25" s="182"/>
      <c r="TWI25" s="7"/>
      <c r="TWJ25" s="184" t="s">
        <v>234</v>
      </c>
      <c r="TWK25" s="180">
        <f t="shared" ref="TWK25" si="834">TWK23+1</f>
        <v>1</v>
      </c>
      <c r="TWL25" s="460" t="s">
        <v>235</v>
      </c>
      <c r="TWM25" s="460"/>
      <c r="TWN25" s="460"/>
      <c r="TWO25" s="460"/>
      <c r="TWP25" s="460"/>
      <c r="TWQ25" s="460"/>
      <c r="TWR25" s="177"/>
      <c r="TWS25" s="177"/>
      <c r="TWT25" s="177"/>
      <c r="TWU25" s="180"/>
      <c r="TWV25" s="461"/>
      <c r="TWW25" s="462"/>
      <c r="TWX25" s="182"/>
      <c r="TWY25" s="7"/>
      <c r="TWZ25" s="184" t="s">
        <v>234</v>
      </c>
      <c r="TXA25" s="180">
        <f t="shared" ref="TXA25" si="835">TXA23+1</f>
        <v>1</v>
      </c>
      <c r="TXB25" s="460" t="s">
        <v>235</v>
      </c>
      <c r="TXC25" s="460"/>
      <c r="TXD25" s="460"/>
      <c r="TXE25" s="460"/>
      <c r="TXF25" s="460"/>
      <c r="TXG25" s="460"/>
      <c r="TXH25" s="177"/>
      <c r="TXI25" s="177"/>
      <c r="TXJ25" s="177"/>
      <c r="TXK25" s="180"/>
      <c r="TXL25" s="461"/>
      <c r="TXM25" s="462"/>
      <c r="TXN25" s="182"/>
      <c r="TXO25" s="7"/>
      <c r="TXP25" s="184" t="s">
        <v>234</v>
      </c>
      <c r="TXQ25" s="180">
        <f t="shared" ref="TXQ25" si="836">TXQ23+1</f>
        <v>1</v>
      </c>
      <c r="TXR25" s="460" t="s">
        <v>235</v>
      </c>
      <c r="TXS25" s="460"/>
      <c r="TXT25" s="460"/>
      <c r="TXU25" s="460"/>
      <c r="TXV25" s="460"/>
      <c r="TXW25" s="460"/>
      <c r="TXX25" s="177"/>
      <c r="TXY25" s="177"/>
      <c r="TXZ25" s="177"/>
      <c r="TYA25" s="180"/>
      <c r="TYB25" s="461"/>
      <c r="TYC25" s="462"/>
      <c r="TYD25" s="182"/>
      <c r="TYE25" s="7"/>
      <c r="TYF25" s="184" t="s">
        <v>234</v>
      </c>
      <c r="TYG25" s="180">
        <f t="shared" ref="TYG25" si="837">TYG23+1</f>
        <v>1</v>
      </c>
      <c r="TYH25" s="460" t="s">
        <v>235</v>
      </c>
      <c r="TYI25" s="460"/>
      <c r="TYJ25" s="460"/>
      <c r="TYK25" s="460"/>
      <c r="TYL25" s="460"/>
      <c r="TYM25" s="460"/>
      <c r="TYN25" s="177"/>
      <c r="TYO25" s="177"/>
      <c r="TYP25" s="177"/>
      <c r="TYQ25" s="180"/>
      <c r="TYR25" s="461"/>
      <c r="TYS25" s="462"/>
      <c r="TYT25" s="182"/>
      <c r="TYU25" s="7"/>
      <c r="TYV25" s="184" t="s">
        <v>234</v>
      </c>
      <c r="TYW25" s="180">
        <f t="shared" ref="TYW25" si="838">TYW23+1</f>
        <v>1</v>
      </c>
      <c r="TYX25" s="460" t="s">
        <v>235</v>
      </c>
      <c r="TYY25" s="460"/>
      <c r="TYZ25" s="460"/>
      <c r="TZA25" s="460"/>
      <c r="TZB25" s="460"/>
      <c r="TZC25" s="460"/>
      <c r="TZD25" s="177"/>
      <c r="TZE25" s="177"/>
      <c r="TZF25" s="177"/>
      <c r="TZG25" s="180"/>
      <c r="TZH25" s="461"/>
      <c r="TZI25" s="462"/>
      <c r="TZJ25" s="182"/>
      <c r="TZK25" s="7"/>
      <c r="TZL25" s="184" t="s">
        <v>234</v>
      </c>
      <c r="TZM25" s="180">
        <f t="shared" ref="TZM25" si="839">TZM23+1</f>
        <v>1</v>
      </c>
      <c r="TZN25" s="460" t="s">
        <v>235</v>
      </c>
      <c r="TZO25" s="460"/>
      <c r="TZP25" s="460"/>
      <c r="TZQ25" s="460"/>
      <c r="TZR25" s="460"/>
      <c r="TZS25" s="460"/>
      <c r="TZT25" s="177"/>
      <c r="TZU25" s="177"/>
      <c r="TZV25" s="177"/>
      <c r="TZW25" s="180"/>
      <c r="TZX25" s="461"/>
      <c r="TZY25" s="462"/>
      <c r="TZZ25" s="182"/>
      <c r="UAA25" s="7"/>
      <c r="UAB25" s="184" t="s">
        <v>234</v>
      </c>
      <c r="UAC25" s="180">
        <f t="shared" ref="UAC25" si="840">UAC23+1</f>
        <v>1</v>
      </c>
      <c r="UAD25" s="460" t="s">
        <v>235</v>
      </c>
      <c r="UAE25" s="460"/>
      <c r="UAF25" s="460"/>
      <c r="UAG25" s="460"/>
      <c r="UAH25" s="460"/>
      <c r="UAI25" s="460"/>
      <c r="UAJ25" s="177"/>
      <c r="UAK25" s="177"/>
      <c r="UAL25" s="177"/>
      <c r="UAM25" s="180"/>
      <c r="UAN25" s="461"/>
      <c r="UAO25" s="462"/>
      <c r="UAP25" s="182"/>
      <c r="UAQ25" s="7"/>
      <c r="UAR25" s="184" t="s">
        <v>234</v>
      </c>
      <c r="UAS25" s="180">
        <f t="shared" ref="UAS25" si="841">UAS23+1</f>
        <v>1</v>
      </c>
      <c r="UAT25" s="460" t="s">
        <v>235</v>
      </c>
      <c r="UAU25" s="460"/>
      <c r="UAV25" s="460"/>
      <c r="UAW25" s="460"/>
      <c r="UAX25" s="460"/>
      <c r="UAY25" s="460"/>
      <c r="UAZ25" s="177"/>
      <c r="UBA25" s="177"/>
      <c r="UBB25" s="177"/>
      <c r="UBC25" s="180"/>
      <c r="UBD25" s="461"/>
      <c r="UBE25" s="462"/>
      <c r="UBF25" s="182"/>
      <c r="UBG25" s="7"/>
      <c r="UBH25" s="184" t="s">
        <v>234</v>
      </c>
      <c r="UBI25" s="180">
        <f t="shared" ref="UBI25" si="842">UBI23+1</f>
        <v>1</v>
      </c>
      <c r="UBJ25" s="460" t="s">
        <v>235</v>
      </c>
      <c r="UBK25" s="460"/>
      <c r="UBL25" s="460"/>
      <c r="UBM25" s="460"/>
      <c r="UBN25" s="460"/>
      <c r="UBO25" s="460"/>
      <c r="UBP25" s="177"/>
      <c r="UBQ25" s="177"/>
      <c r="UBR25" s="177"/>
      <c r="UBS25" s="180"/>
      <c r="UBT25" s="461"/>
      <c r="UBU25" s="462"/>
      <c r="UBV25" s="182"/>
      <c r="UBW25" s="7"/>
      <c r="UBX25" s="184" t="s">
        <v>234</v>
      </c>
      <c r="UBY25" s="180">
        <f t="shared" ref="UBY25" si="843">UBY23+1</f>
        <v>1</v>
      </c>
      <c r="UBZ25" s="460" t="s">
        <v>235</v>
      </c>
      <c r="UCA25" s="460"/>
      <c r="UCB25" s="460"/>
      <c r="UCC25" s="460"/>
      <c r="UCD25" s="460"/>
      <c r="UCE25" s="460"/>
      <c r="UCF25" s="177"/>
      <c r="UCG25" s="177"/>
      <c r="UCH25" s="177"/>
      <c r="UCI25" s="180"/>
      <c r="UCJ25" s="461"/>
      <c r="UCK25" s="462"/>
      <c r="UCL25" s="182"/>
      <c r="UCM25" s="7"/>
      <c r="UCN25" s="184" t="s">
        <v>234</v>
      </c>
      <c r="UCO25" s="180">
        <f t="shared" ref="UCO25" si="844">UCO23+1</f>
        <v>1</v>
      </c>
      <c r="UCP25" s="460" t="s">
        <v>235</v>
      </c>
      <c r="UCQ25" s="460"/>
      <c r="UCR25" s="460"/>
      <c r="UCS25" s="460"/>
      <c r="UCT25" s="460"/>
      <c r="UCU25" s="460"/>
      <c r="UCV25" s="177"/>
      <c r="UCW25" s="177"/>
      <c r="UCX25" s="177"/>
      <c r="UCY25" s="180"/>
      <c r="UCZ25" s="461"/>
      <c r="UDA25" s="462"/>
      <c r="UDB25" s="182"/>
      <c r="UDC25" s="7"/>
      <c r="UDD25" s="184" t="s">
        <v>234</v>
      </c>
      <c r="UDE25" s="180">
        <f t="shared" ref="UDE25" si="845">UDE23+1</f>
        <v>1</v>
      </c>
      <c r="UDF25" s="460" t="s">
        <v>235</v>
      </c>
      <c r="UDG25" s="460"/>
      <c r="UDH25" s="460"/>
      <c r="UDI25" s="460"/>
      <c r="UDJ25" s="460"/>
      <c r="UDK25" s="460"/>
      <c r="UDL25" s="177"/>
      <c r="UDM25" s="177"/>
      <c r="UDN25" s="177"/>
      <c r="UDO25" s="180"/>
      <c r="UDP25" s="461"/>
      <c r="UDQ25" s="462"/>
      <c r="UDR25" s="182"/>
      <c r="UDS25" s="7"/>
      <c r="UDT25" s="184" t="s">
        <v>234</v>
      </c>
      <c r="UDU25" s="180">
        <f t="shared" ref="UDU25" si="846">UDU23+1</f>
        <v>1</v>
      </c>
      <c r="UDV25" s="460" t="s">
        <v>235</v>
      </c>
      <c r="UDW25" s="460"/>
      <c r="UDX25" s="460"/>
      <c r="UDY25" s="460"/>
      <c r="UDZ25" s="460"/>
      <c r="UEA25" s="460"/>
      <c r="UEB25" s="177"/>
      <c r="UEC25" s="177"/>
      <c r="UED25" s="177"/>
      <c r="UEE25" s="180"/>
      <c r="UEF25" s="461"/>
      <c r="UEG25" s="462"/>
      <c r="UEH25" s="182"/>
      <c r="UEI25" s="7"/>
      <c r="UEJ25" s="184" t="s">
        <v>234</v>
      </c>
      <c r="UEK25" s="180">
        <f t="shared" ref="UEK25" si="847">UEK23+1</f>
        <v>1</v>
      </c>
      <c r="UEL25" s="460" t="s">
        <v>235</v>
      </c>
      <c r="UEM25" s="460"/>
      <c r="UEN25" s="460"/>
      <c r="UEO25" s="460"/>
      <c r="UEP25" s="460"/>
      <c r="UEQ25" s="460"/>
      <c r="UER25" s="177"/>
      <c r="UES25" s="177"/>
      <c r="UET25" s="177"/>
      <c r="UEU25" s="180"/>
      <c r="UEV25" s="461"/>
      <c r="UEW25" s="462"/>
      <c r="UEX25" s="182"/>
      <c r="UEY25" s="7"/>
      <c r="UEZ25" s="184" t="s">
        <v>234</v>
      </c>
      <c r="UFA25" s="180">
        <f t="shared" ref="UFA25" si="848">UFA23+1</f>
        <v>1</v>
      </c>
      <c r="UFB25" s="460" t="s">
        <v>235</v>
      </c>
      <c r="UFC25" s="460"/>
      <c r="UFD25" s="460"/>
      <c r="UFE25" s="460"/>
      <c r="UFF25" s="460"/>
      <c r="UFG25" s="460"/>
      <c r="UFH25" s="177"/>
      <c r="UFI25" s="177"/>
      <c r="UFJ25" s="177"/>
      <c r="UFK25" s="180"/>
      <c r="UFL25" s="461"/>
      <c r="UFM25" s="462"/>
      <c r="UFN25" s="182"/>
      <c r="UFO25" s="7"/>
      <c r="UFP25" s="184" t="s">
        <v>234</v>
      </c>
      <c r="UFQ25" s="180">
        <f t="shared" ref="UFQ25" si="849">UFQ23+1</f>
        <v>1</v>
      </c>
      <c r="UFR25" s="460" t="s">
        <v>235</v>
      </c>
      <c r="UFS25" s="460"/>
      <c r="UFT25" s="460"/>
      <c r="UFU25" s="460"/>
      <c r="UFV25" s="460"/>
      <c r="UFW25" s="460"/>
      <c r="UFX25" s="177"/>
      <c r="UFY25" s="177"/>
      <c r="UFZ25" s="177"/>
      <c r="UGA25" s="180"/>
      <c r="UGB25" s="461"/>
      <c r="UGC25" s="462"/>
      <c r="UGD25" s="182"/>
      <c r="UGE25" s="7"/>
      <c r="UGF25" s="184" t="s">
        <v>234</v>
      </c>
      <c r="UGG25" s="180">
        <f t="shared" ref="UGG25" si="850">UGG23+1</f>
        <v>1</v>
      </c>
      <c r="UGH25" s="460" t="s">
        <v>235</v>
      </c>
      <c r="UGI25" s="460"/>
      <c r="UGJ25" s="460"/>
      <c r="UGK25" s="460"/>
      <c r="UGL25" s="460"/>
      <c r="UGM25" s="460"/>
      <c r="UGN25" s="177"/>
      <c r="UGO25" s="177"/>
      <c r="UGP25" s="177"/>
      <c r="UGQ25" s="180"/>
      <c r="UGR25" s="461"/>
      <c r="UGS25" s="462"/>
      <c r="UGT25" s="182"/>
      <c r="UGU25" s="7"/>
      <c r="UGV25" s="184" t="s">
        <v>234</v>
      </c>
      <c r="UGW25" s="180">
        <f t="shared" ref="UGW25" si="851">UGW23+1</f>
        <v>1</v>
      </c>
      <c r="UGX25" s="460" t="s">
        <v>235</v>
      </c>
      <c r="UGY25" s="460"/>
      <c r="UGZ25" s="460"/>
      <c r="UHA25" s="460"/>
      <c r="UHB25" s="460"/>
      <c r="UHC25" s="460"/>
      <c r="UHD25" s="177"/>
      <c r="UHE25" s="177"/>
      <c r="UHF25" s="177"/>
      <c r="UHG25" s="180"/>
      <c r="UHH25" s="461"/>
      <c r="UHI25" s="462"/>
      <c r="UHJ25" s="182"/>
      <c r="UHK25" s="7"/>
      <c r="UHL25" s="184" t="s">
        <v>234</v>
      </c>
      <c r="UHM25" s="180">
        <f t="shared" ref="UHM25" si="852">UHM23+1</f>
        <v>1</v>
      </c>
      <c r="UHN25" s="460" t="s">
        <v>235</v>
      </c>
      <c r="UHO25" s="460"/>
      <c r="UHP25" s="460"/>
      <c r="UHQ25" s="460"/>
      <c r="UHR25" s="460"/>
      <c r="UHS25" s="460"/>
      <c r="UHT25" s="177"/>
      <c r="UHU25" s="177"/>
      <c r="UHV25" s="177"/>
      <c r="UHW25" s="180"/>
      <c r="UHX25" s="461"/>
      <c r="UHY25" s="462"/>
      <c r="UHZ25" s="182"/>
      <c r="UIA25" s="7"/>
      <c r="UIB25" s="184" t="s">
        <v>234</v>
      </c>
      <c r="UIC25" s="180">
        <f t="shared" ref="UIC25" si="853">UIC23+1</f>
        <v>1</v>
      </c>
      <c r="UID25" s="460" t="s">
        <v>235</v>
      </c>
      <c r="UIE25" s="460"/>
      <c r="UIF25" s="460"/>
      <c r="UIG25" s="460"/>
      <c r="UIH25" s="460"/>
      <c r="UII25" s="460"/>
      <c r="UIJ25" s="177"/>
      <c r="UIK25" s="177"/>
      <c r="UIL25" s="177"/>
      <c r="UIM25" s="180"/>
      <c r="UIN25" s="461"/>
      <c r="UIO25" s="462"/>
      <c r="UIP25" s="182"/>
      <c r="UIQ25" s="7"/>
      <c r="UIR25" s="184" t="s">
        <v>234</v>
      </c>
      <c r="UIS25" s="180">
        <f t="shared" ref="UIS25" si="854">UIS23+1</f>
        <v>1</v>
      </c>
      <c r="UIT25" s="460" t="s">
        <v>235</v>
      </c>
      <c r="UIU25" s="460"/>
      <c r="UIV25" s="460"/>
      <c r="UIW25" s="460"/>
      <c r="UIX25" s="460"/>
      <c r="UIY25" s="460"/>
      <c r="UIZ25" s="177"/>
      <c r="UJA25" s="177"/>
      <c r="UJB25" s="177"/>
      <c r="UJC25" s="180"/>
      <c r="UJD25" s="461"/>
      <c r="UJE25" s="462"/>
      <c r="UJF25" s="182"/>
      <c r="UJG25" s="7"/>
      <c r="UJH25" s="184" t="s">
        <v>234</v>
      </c>
      <c r="UJI25" s="180">
        <f t="shared" ref="UJI25" si="855">UJI23+1</f>
        <v>1</v>
      </c>
      <c r="UJJ25" s="460" t="s">
        <v>235</v>
      </c>
      <c r="UJK25" s="460"/>
      <c r="UJL25" s="460"/>
      <c r="UJM25" s="460"/>
      <c r="UJN25" s="460"/>
      <c r="UJO25" s="460"/>
      <c r="UJP25" s="177"/>
      <c r="UJQ25" s="177"/>
      <c r="UJR25" s="177"/>
      <c r="UJS25" s="180"/>
      <c r="UJT25" s="461"/>
      <c r="UJU25" s="462"/>
      <c r="UJV25" s="182"/>
      <c r="UJW25" s="7"/>
      <c r="UJX25" s="184" t="s">
        <v>234</v>
      </c>
      <c r="UJY25" s="180">
        <f t="shared" ref="UJY25" si="856">UJY23+1</f>
        <v>1</v>
      </c>
      <c r="UJZ25" s="460" t="s">
        <v>235</v>
      </c>
      <c r="UKA25" s="460"/>
      <c r="UKB25" s="460"/>
      <c r="UKC25" s="460"/>
      <c r="UKD25" s="460"/>
      <c r="UKE25" s="460"/>
      <c r="UKF25" s="177"/>
      <c r="UKG25" s="177"/>
      <c r="UKH25" s="177"/>
      <c r="UKI25" s="180"/>
      <c r="UKJ25" s="461"/>
      <c r="UKK25" s="462"/>
      <c r="UKL25" s="182"/>
      <c r="UKM25" s="7"/>
      <c r="UKN25" s="184" t="s">
        <v>234</v>
      </c>
      <c r="UKO25" s="180">
        <f t="shared" ref="UKO25" si="857">UKO23+1</f>
        <v>1</v>
      </c>
      <c r="UKP25" s="460" t="s">
        <v>235</v>
      </c>
      <c r="UKQ25" s="460"/>
      <c r="UKR25" s="460"/>
      <c r="UKS25" s="460"/>
      <c r="UKT25" s="460"/>
      <c r="UKU25" s="460"/>
      <c r="UKV25" s="177"/>
      <c r="UKW25" s="177"/>
      <c r="UKX25" s="177"/>
      <c r="UKY25" s="180"/>
      <c r="UKZ25" s="461"/>
      <c r="ULA25" s="462"/>
      <c r="ULB25" s="182"/>
      <c r="ULC25" s="7"/>
      <c r="ULD25" s="184" t="s">
        <v>234</v>
      </c>
      <c r="ULE25" s="180">
        <f t="shared" ref="ULE25" si="858">ULE23+1</f>
        <v>1</v>
      </c>
      <c r="ULF25" s="460" t="s">
        <v>235</v>
      </c>
      <c r="ULG25" s="460"/>
      <c r="ULH25" s="460"/>
      <c r="ULI25" s="460"/>
      <c r="ULJ25" s="460"/>
      <c r="ULK25" s="460"/>
      <c r="ULL25" s="177"/>
      <c r="ULM25" s="177"/>
      <c r="ULN25" s="177"/>
      <c r="ULO25" s="180"/>
      <c r="ULP25" s="461"/>
      <c r="ULQ25" s="462"/>
      <c r="ULR25" s="182"/>
      <c r="ULS25" s="7"/>
      <c r="ULT25" s="184" t="s">
        <v>234</v>
      </c>
      <c r="ULU25" s="180">
        <f t="shared" ref="ULU25" si="859">ULU23+1</f>
        <v>1</v>
      </c>
      <c r="ULV25" s="460" t="s">
        <v>235</v>
      </c>
      <c r="ULW25" s="460"/>
      <c r="ULX25" s="460"/>
      <c r="ULY25" s="460"/>
      <c r="ULZ25" s="460"/>
      <c r="UMA25" s="460"/>
      <c r="UMB25" s="177"/>
      <c r="UMC25" s="177"/>
      <c r="UMD25" s="177"/>
      <c r="UME25" s="180"/>
      <c r="UMF25" s="461"/>
      <c r="UMG25" s="462"/>
      <c r="UMH25" s="182"/>
      <c r="UMI25" s="7"/>
      <c r="UMJ25" s="184" t="s">
        <v>234</v>
      </c>
      <c r="UMK25" s="180">
        <f t="shared" ref="UMK25" si="860">UMK23+1</f>
        <v>1</v>
      </c>
      <c r="UML25" s="460" t="s">
        <v>235</v>
      </c>
      <c r="UMM25" s="460"/>
      <c r="UMN25" s="460"/>
      <c r="UMO25" s="460"/>
      <c r="UMP25" s="460"/>
      <c r="UMQ25" s="460"/>
      <c r="UMR25" s="177"/>
      <c r="UMS25" s="177"/>
      <c r="UMT25" s="177"/>
      <c r="UMU25" s="180"/>
      <c r="UMV25" s="461"/>
      <c r="UMW25" s="462"/>
      <c r="UMX25" s="182"/>
      <c r="UMY25" s="7"/>
      <c r="UMZ25" s="184" t="s">
        <v>234</v>
      </c>
      <c r="UNA25" s="180">
        <f t="shared" ref="UNA25" si="861">UNA23+1</f>
        <v>1</v>
      </c>
      <c r="UNB25" s="460" t="s">
        <v>235</v>
      </c>
      <c r="UNC25" s="460"/>
      <c r="UND25" s="460"/>
      <c r="UNE25" s="460"/>
      <c r="UNF25" s="460"/>
      <c r="UNG25" s="460"/>
      <c r="UNH25" s="177"/>
      <c r="UNI25" s="177"/>
      <c r="UNJ25" s="177"/>
      <c r="UNK25" s="180"/>
      <c r="UNL25" s="461"/>
      <c r="UNM25" s="462"/>
      <c r="UNN25" s="182"/>
      <c r="UNO25" s="7"/>
      <c r="UNP25" s="184" t="s">
        <v>234</v>
      </c>
      <c r="UNQ25" s="180">
        <f t="shared" ref="UNQ25" si="862">UNQ23+1</f>
        <v>1</v>
      </c>
      <c r="UNR25" s="460" t="s">
        <v>235</v>
      </c>
      <c r="UNS25" s="460"/>
      <c r="UNT25" s="460"/>
      <c r="UNU25" s="460"/>
      <c r="UNV25" s="460"/>
      <c r="UNW25" s="460"/>
      <c r="UNX25" s="177"/>
      <c r="UNY25" s="177"/>
      <c r="UNZ25" s="177"/>
      <c r="UOA25" s="180"/>
      <c r="UOB25" s="461"/>
      <c r="UOC25" s="462"/>
      <c r="UOD25" s="182"/>
      <c r="UOE25" s="7"/>
      <c r="UOF25" s="184" t="s">
        <v>234</v>
      </c>
      <c r="UOG25" s="180">
        <f t="shared" ref="UOG25" si="863">UOG23+1</f>
        <v>1</v>
      </c>
      <c r="UOH25" s="460" t="s">
        <v>235</v>
      </c>
      <c r="UOI25" s="460"/>
      <c r="UOJ25" s="460"/>
      <c r="UOK25" s="460"/>
      <c r="UOL25" s="460"/>
      <c r="UOM25" s="460"/>
      <c r="UON25" s="177"/>
      <c r="UOO25" s="177"/>
      <c r="UOP25" s="177"/>
      <c r="UOQ25" s="180"/>
      <c r="UOR25" s="461"/>
      <c r="UOS25" s="462"/>
      <c r="UOT25" s="182"/>
      <c r="UOU25" s="7"/>
      <c r="UOV25" s="184" t="s">
        <v>234</v>
      </c>
      <c r="UOW25" s="180">
        <f t="shared" ref="UOW25" si="864">UOW23+1</f>
        <v>1</v>
      </c>
      <c r="UOX25" s="460" t="s">
        <v>235</v>
      </c>
      <c r="UOY25" s="460"/>
      <c r="UOZ25" s="460"/>
      <c r="UPA25" s="460"/>
      <c r="UPB25" s="460"/>
      <c r="UPC25" s="460"/>
      <c r="UPD25" s="177"/>
      <c r="UPE25" s="177"/>
      <c r="UPF25" s="177"/>
      <c r="UPG25" s="180"/>
      <c r="UPH25" s="461"/>
      <c r="UPI25" s="462"/>
      <c r="UPJ25" s="182"/>
      <c r="UPK25" s="7"/>
      <c r="UPL25" s="184" t="s">
        <v>234</v>
      </c>
      <c r="UPM25" s="180">
        <f t="shared" ref="UPM25" si="865">UPM23+1</f>
        <v>1</v>
      </c>
      <c r="UPN25" s="460" t="s">
        <v>235</v>
      </c>
      <c r="UPO25" s="460"/>
      <c r="UPP25" s="460"/>
      <c r="UPQ25" s="460"/>
      <c r="UPR25" s="460"/>
      <c r="UPS25" s="460"/>
      <c r="UPT25" s="177"/>
      <c r="UPU25" s="177"/>
      <c r="UPV25" s="177"/>
      <c r="UPW25" s="180"/>
      <c r="UPX25" s="461"/>
      <c r="UPY25" s="462"/>
      <c r="UPZ25" s="182"/>
      <c r="UQA25" s="7"/>
      <c r="UQB25" s="184" t="s">
        <v>234</v>
      </c>
      <c r="UQC25" s="180">
        <f t="shared" ref="UQC25" si="866">UQC23+1</f>
        <v>1</v>
      </c>
      <c r="UQD25" s="460" t="s">
        <v>235</v>
      </c>
      <c r="UQE25" s="460"/>
      <c r="UQF25" s="460"/>
      <c r="UQG25" s="460"/>
      <c r="UQH25" s="460"/>
      <c r="UQI25" s="460"/>
      <c r="UQJ25" s="177"/>
      <c r="UQK25" s="177"/>
      <c r="UQL25" s="177"/>
      <c r="UQM25" s="180"/>
      <c r="UQN25" s="461"/>
      <c r="UQO25" s="462"/>
      <c r="UQP25" s="182"/>
      <c r="UQQ25" s="7"/>
      <c r="UQR25" s="184" t="s">
        <v>234</v>
      </c>
      <c r="UQS25" s="180">
        <f t="shared" ref="UQS25" si="867">UQS23+1</f>
        <v>1</v>
      </c>
      <c r="UQT25" s="460" t="s">
        <v>235</v>
      </c>
      <c r="UQU25" s="460"/>
      <c r="UQV25" s="460"/>
      <c r="UQW25" s="460"/>
      <c r="UQX25" s="460"/>
      <c r="UQY25" s="460"/>
      <c r="UQZ25" s="177"/>
      <c r="URA25" s="177"/>
      <c r="URB25" s="177"/>
      <c r="URC25" s="180"/>
      <c r="URD25" s="461"/>
      <c r="URE25" s="462"/>
      <c r="URF25" s="182"/>
      <c r="URG25" s="7"/>
      <c r="URH25" s="184" t="s">
        <v>234</v>
      </c>
      <c r="URI25" s="180">
        <f t="shared" ref="URI25" si="868">URI23+1</f>
        <v>1</v>
      </c>
      <c r="URJ25" s="460" t="s">
        <v>235</v>
      </c>
      <c r="URK25" s="460"/>
      <c r="URL25" s="460"/>
      <c r="URM25" s="460"/>
      <c r="URN25" s="460"/>
      <c r="URO25" s="460"/>
      <c r="URP25" s="177"/>
      <c r="URQ25" s="177"/>
      <c r="URR25" s="177"/>
      <c r="URS25" s="180"/>
      <c r="URT25" s="461"/>
      <c r="URU25" s="462"/>
      <c r="URV25" s="182"/>
      <c r="URW25" s="7"/>
      <c r="URX25" s="184" t="s">
        <v>234</v>
      </c>
      <c r="URY25" s="180">
        <f t="shared" ref="URY25" si="869">URY23+1</f>
        <v>1</v>
      </c>
      <c r="URZ25" s="460" t="s">
        <v>235</v>
      </c>
      <c r="USA25" s="460"/>
      <c r="USB25" s="460"/>
      <c r="USC25" s="460"/>
      <c r="USD25" s="460"/>
      <c r="USE25" s="460"/>
      <c r="USF25" s="177"/>
      <c r="USG25" s="177"/>
      <c r="USH25" s="177"/>
      <c r="USI25" s="180"/>
      <c r="USJ25" s="461"/>
      <c r="USK25" s="462"/>
      <c r="USL25" s="182"/>
      <c r="USM25" s="7"/>
      <c r="USN25" s="184" t="s">
        <v>234</v>
      </c>
      <c r="USO25" s="180">
        <f t="shared" ref="USO25" si="870">USO23+1</f>
        <v>1</v>
      </c>
      <c r="USP25" s="460" t="s">
        <v>235</v>
      </c>
      <c r="USQ25" s="460"/>
      <c r="USR25" s="460"/>
      <c r="USS25" s="460"/>
      <c r="UST25" s="460"/>
      <c r="USU25" s="460"/>
      <c r="USV25" s="177"/>
      <c r="USW25" s="177"/>
      <c r="USX25" s="177"/>
      <c r="USY25" s="180"/>
      <c r="USZ25" s="461"/>
      <c r="UTA25" s="462"/>
      <c r="UTB25" s="182"/>
      <c r="UTC25" s="7"/>
      <c r="UTD25" s="184" t="s">
        <v>234</v>
      </c>
      <c r="UTE25" s="180">
        <f t="shared" ref="UTE25" si="871">UTE23+1</f>
        <v>1</v>
      </c>
      <c r="UTF25" s="460" t="s">
        <v>235</v>
      </c>
      <c r="UTG25" s="460"/>
      <c r="UTH25" s="460"/>
      <c r="UTI25" s="460"/>
      <c r="UTJ25" s="460"/>
      <c r="UTK25" s="460"/>
      <c r="UTL25" s="177"/>
      <c r="UTM25" s="177"/>
      <c r="UTN25" s="177"/>
      <c r="UTO25" s="180"/>
      <c r="UTP25" s="461"/>
      <c r="UTQ25" s="462"/>
      <c r="UTR25" s="182"/>
      <c r="UTS25" s="7"/>
      <c r="UTT25" s="184" t="s">
        <v>234</v>
      </c>
      <c r="UTU25" s="180">
        <f t="shared" ref="UTU25" si="872">UTU23+1</f>
        <v>1</v>
      </c>
      <c r="UTV25" s="460" t="s">
        <v>235</v>
      </c>
      <c r="UTW25" s="460"/>
      <c r="UTX25" s="460"/>
      <c r="UTY25" s="460"/>
      <c r="UTZ25" s="460"/>
      <c r="UUA25" s="460"/>
      <c r="UUB25" s="177"/>
      <c r="UUC25" s="177"/>
      <c r="UUD25" s="177"/>
      <c r="UUE25" s="180"/>
      <c r="UUF25" s="461"/>
      <c r="UUG25" s="462"/>
      <c r="UUH25" s="182"/>
      <c r="UUI25" s="7"/>
      <c r="UUJ25" s="184" t="s">
        <v>234</v>
      </c>
      <c r="UUK25" s="180">
        <f t="shared" ref="UUK25" si="873">UUK23+1</f>
        <v>1</v>
      </c>
      <c r="UUL25" s="460" t="s">
        <v>235</v>
      </c>
      <c r="UUM25" s="460"/>
      <c r="UUN25" s="460"/>
      <c r="UUO25" s="460"/>
      <c r="UUP25" s="460"/>
      <c r="UUQ25" s="460"/>
      <c r="UUR25" s="177"/>
      <c r="UUS25" s="177"/>
      <c r="UUT25" s="177"/>
      <c r="UUU25" s="180"/>
      <c r="UUV25" s="461"/>
      <c r="UUW25" s="462"/>
      <c r="UUX25" s="182"/>
      <c r="UUY25" s="7"/>
      <c r="UUZ25" s="184" t="s">
        <v>234</v>
      </c>
      <c r="UVA25" s="180">
        <f t="shared" ref="UVA25" si="874">UVA23+1</f>
        <v>1</v>
      </c>
      <c r="UVB25" s="460" t="s">
        <v>235</v>
      </c>
      <c r="UVC25" s="460"/>
      <c r="UVD25" s="460"/>
      <c r="UVE25" s="460"/>
      <c r="UVF25" s="460"/>
      <c r="UVG25" s="460"/>
      <c r="UVH25" s="177"/>
      <c r="UVI25" s="177"/>
      <c r="UVJ25" s="177"/>
      <c r="UVK25" s="180"/>
      <c r="UVL25" s="461"/>
      <c r="UVM25" s="462"/>
      <c r="UVN25" s="182"/>
      <c r="UVO25" s="7"/>
      <c r="UVP25" s="184" t="s">
        <v>234</v>
      </c>
      <c r="UVQ25" s="180">
        <f t="shared" ref="UVQ25" si="875">UVQ23+1</f>
        <v>1</v>
      </c>
      <c r="UVR25" s="460" t="s">
        <v>235</v>
      </c>
      <c r="UVS25" s="460"/>
      <c r="UVT25" s="460"/>
      <c r="UVU25" s="460"/>
      <c r="UVV25" s="460"/>
      <c r="UVW25" s="460"/>
      <c r="UVX25" s="177"/>
      <c r="UVY25" s="177"/>
      <c r="UVZ25" s="177"/>
      <c r="UWA25" s="180"/>
      <c r="UWB25" s="461"/>
      <c r="UWC25" s="462"/>
      <c r="UWD25" s="182"/>
      <c r="UWE25" s="7"/>
      <c r="UWF25" s="184" t="s">
        <v>234</v>
      </c>
      <c r="UWG25" s="180">
        <f t="shared" ref="UWG25" si="876">UWG23+1</f>
        <v>1</v>
      </c>
      <c r="UWH25" s="460" t="s">
        <v>235</v>
      </c>
      <c r="UWI25" s="460"/>
      <c r="UWJ25" s="460"/>
      <c r="UWK25" s="460"/>
      <c r="UWL25" s="460"/>
      <c r="UWM25" s="460"/>
      <c r="UWN25" s="177"/>
      <c r="UWO25" s="177"/>
      <c r="UWP25" s="177"/>
      <c r="UWQ25" s="180"/>
      <c r="UWR25" s="461"/>
      <c r="UWS25" s="462"/>
      <c r="UWT25" s="182"/>
      <c r="UWU25" s="7"/>
      <c r="UWV25" s="184" t="s">
        <v>234</v>
      </c>
      <c r="UWW25" s="180">
        <f t="shared" ref="UWW25" si="877">UWW23+1</f>
        <v>1</v>
      </c>
      <c r="UWX25" s="460" t="s">
        <v>235</v>
      </c>
      <c r="UWY25" s="460"/>
      <c r="UWZ25" s="460"/>
      <c r="UXA25" s="460"/>
      <c r="UXB25" s="460"/>
      <c r="UXC25" s="460"/>
      <c r="UXD25" s="177"/>
      <c r="UXE25" s="177"/>
      <c r="UXF25" s="177"/>
      <c r="UXG25" s="180"/>
      <c r="UXH25" s="461"/>
      <c r="UXI25" s="462"/>
      <c r="UXJ25" s="182"/>
      <c r="UXK25" s="7"/>
      <c r="UXL25" s="184" t="s">
        <v>234</v>
      </c>
      <c r="UXM25" s="180">
        <f t="shared" ref="UXM25" si="878">UXM23+1</f>
        <v>1</v>
      </c>
      <c r="UXN25" s="460" t="s">
        <v>235</v>
      </c>
      <c r="UXO25" s="460"/>
      <c r="UXP25" s="460"/>
      <c r="UXQ25" s="460"/>
      <c r="UXR25" s="460"/>
      <c r="UXS25" s="460"/>
      <c r="UXT25" s="177"/>
      <c r="UXU25" s="177"/>
      <c r="UXV25" s="177"/>
      <c r="UXW25" s="180"/>
      <c r="UXX25" s="461"/>
      <c r="UXY25" s="462"/>
      <c r="UXZ25" s="182"/>
      <c r="UYA25" s="7"/>
      <c r="UYB25" s="184" t="s">
        <v>234</v>
      </c>
      <c r="UYC25" s="180">
        <f t="shared" ref="UYC25" si="879">UYC23+1</f>
        <v>1</v>
      </c>
      <c r="UYD25" s="460" t="s">
        <v>235</v>
      </c>
      <c r="UYE25" s="460"/>
      <c r="UYF25" s="460"/>
      <c r="UYG25" s="460"/>
      <c r="UYH25" s="460"/>
      <c r="UYI25" s="460"/>
      <c r="UYJ25" s="177"/>
      <c r="UYK25" s="177"/>
      <c r="UYL25" s="177"/>
      <c r="UYM25" s="180"/>
      <c r="UYN25" s="461"/>
      <c r="UYO25" s="462"/>
      <c r="UYP25" s="182"/>
      <c r="UYQ25" s="7"/>
      <c r="UYR25" s="184" t="s">
        <v>234</v>
      </c>
      <c r="UYS25" s="180">
        <f t="shared" ref="UYS25" si="880">UYS23+1</f>
        <v>1</v>
      </c>
      <c r="UYT25" s="460" t="s">
        <v>235</v>
      </c>
      <c r="UYU25" s="460"/>
      <c r="UYV25" s="460"/>
      <c r="UYW25" s="460"/>
      <c r="UYX25" s="460"/>
      <c r="UYY25" s="460"/>
      <c r="UYZ25" s="177"/>
      <c r="UZA25" s="177"/>
      <c r="UZB25" s="177"/>
      <c r="UZC25" s="180"/>
      <c r="UZD25" s="461"/>
      <c r="UZE25" s="462"/>
      <c r="UZF25" s="182"/>
      <c r="UZG25" s="7"/>
      <c r="UZH25" s="184" t="s">
        <v>234</v>
      </c>
      <c r="UZI25" s="180">
        <f t="shared" ref="UZI25" si="881">UZI23+1</f>
        <v>1</v>
      </c>
      <c r="UZJ25" s="460" t="s">
        <v>235</v>
      </c>
      <c r="UZK25" s="460"/>
      <c r="UZL25" s="460"/>
      <c r="UZM25" s="460"/>
      <c r="UZN25" s="460"/>
      <c r="UZO25" s="460"/>
      <c r="UZP25" s="177"/>
      <c r="UZQ25" s="177"/>
      <c r="UZR25" s="177"/>
      <c r="UZS25" s="180"/>
      <c r="UZT25" s="461"/>
      <c r="UZU25" s="462"/>
      <c r="UZV25" s="182"/>
      <c r="UZW25" s="7"/>
      <c r="UZX25" s="184" t="s">
        <v>234</v>
      </c>
      <c r="UZY25" s="180">
        <f t="shared" ref="UZY25" si="882">UZY23+1</f>
        <v>1</v>
      </c>
      <c r="UZZ25" s="460" t="s">
        <v>235</v>
      </c>
      <c r="VAA25" s="460"/>
      <c r="VAB25" s="460"/>
      <c r="VAC25" s="460"/>
      <c r="VAD25" s="460"/>
      <c r="VAE25" s="460"/>
      <c r="VAF25" s="177"/>
      <c r="VAG25" s="177"/>
      <c r="VAH25" s="177"/>
      <c r="VAI25" s="180"/>
      <c r="VAJ25" s="461"/>
      <c r="VAK25" s="462"/>
      <c r="VAL25" s="182"/>
      <c r="VAM25" s="7"/>
      <c r="VAN25" s="184" t="s">
        <v>234</v>
      </c>
      <c r="VAO25" s="180">
        <f t="shared" ref="VAO25" si="883">VAO23+1</f>
        <v>1</v>
      </c>
      <c r="VAP25" s="460" t="s">
        <v>235</v>
      </c>
      <c r="VAQ25" s="460"/>
      <c r="VAR25" s="460"/>
      <c r="VAS25" s="460"/>
      <c r="VAT25" s="460"/>
      <c r="VAU25" s="460"/>
      <c r="VAV25" s="177"/>
      <c r="VAW25" s="177"/>
      <c r="VAX25" s="177"/>
      <c r="VAY25" s="180"/>
      <c r="VAZ25" s="461"/>
      <c r="VBA25" s="462"/>
      <c r="VBB25" s="182"/>
      <c r="VBC25" s="7"/>
      <c r="VBD25" s="184" t="s">
        <v>234</v>
      </c>
      <c r="VBE25" s="180">
        <f t="shared" ref="VBE25" si="884">VBE23+1</f>
        <v>1</v>
      </c>
      <c r="VBF25" s="460" t="s">
        <v>235</v>
      </c>
      <c r="VBG25" s="460"/>
      <c r="VBH25" s="460"/>
      <c r="VBI25" s="460"/>
      <c r="VBJ25" s="460"/>
      <c r="VBK25" s="460"/>
      <c r="VBL25" s="177"/>
      <c r="VBM25" s="177"/>
      <c r="VBN25" s="177"/>
      <c r="VBO25" s="180"/>
      <c r="VBP25" s="461"/>
      <c r="VBQ25" s="462"/>
      <c r="VBR25" s="182"/>
      <c r="VBS25" s="7"/>
      <c r="VBT25" s="184" t="s">
        <v>234</v>
      </c>
      <c r="VBU25" s="180">
        <f t="shared" ref="VBU25" si="885">VBU23+1</f>
        <v>1</v>
      </c>
      <c r="VBV25" s="460" t="s">
        <v>235</v>
      </c>
      <c r="VBW25" s="460"/>
      <c r="VBX25" s="460"/>
      <c r="VBY25" s="460"/>
      <c r="VBZ25" s="460"/>
      <c r="VCA25" s="460"/>
      <c r="VCB25" s="177"/>
      <c r="VCC25" s="177"/>
      <c r="VCD25" s="177"/>
      <c r="VCE25" s="180"/>
      <c r="VCF25" s="461"/>
      <c r="VCG25" s="462"/>
      <c r="VCH25" s="182"/>
      <c r="VCI25" s="7"/>
      <c r="VCJ25" s="184" t="s">
        <v>234</v>
      </c>
      <c r="VCK25" s="180">
        <f t="shared" ref="VCK25" si="886">VCK23+1</f>
        <v>1</v>
      </c>
      <c r="VCL25" s="460" t="s">
        <v>235</v>
      </c>
      <c r="VCM25" s="460"/>
      <c r="VCN25" s="460"/>
      <c r="VCO25" s="460"/>
      <c r="VCP25" s="460"/>
      <c r="VCQ25" s="460"/>
      <c r="VCR25" s="177"/>
      <c r="VCS25" s="177"/>
      <c r="VCT25" s="177"/>
      <c r="VCU25" s="180"/>
      <c r="VCV25" s="461"/>
      <c r="VCW25" s="462"/>
      <c r="VCX25" s="182"/>
      <c r="VCY25" s="7"/>
      <c r="VCZ25" s="184" t="s">
        <v>234</v>
      </c>
      <c r="VDA25" s="180">
        <f t="shared" ref="VDA25" si="887">VDA23+1</f>
        <v>1</v>
      </c>
      <c r="VDB25" s="460" t="s">
        <v>235</v>
      </c>
      <c r="VDC25" s="460"/>
      <c r="VDD25" s="460"/>
      <c r="VDE25" s="460"/>
      <c r="VDF25" s="460"/>
      <c r="VDG25" s="460"/>
      <c r="VDH25" s="177"/>
      <c r="VDI25" s="177"/>
      <c r="VDJ25" s="177"/>
      <c r="VDK25" s="180"/>
      <c r="VDL25" s="461"/>
      <c r="VDM25" s="462"/>
      <c r="VDN25" s="182"/>
      <c r="VDO25" s="7"/>
      <c r="VDP25" s="184" t="s">
        <v>234</v>
      </c>
      <c r="VDQ25" s="180">
        <f t="shared" ref="VDQ25" si="888">VDQ23+1</f>
        <v>1</v>
      </c>
      <c r="VDR25" s="460" t="s">
        <v>235</v>
      </c>
      <c r="VDS25" s="460"/>
      <c r="VDT25" s="460"/>
      <c r="VDU25" s="460"/>
      <c r="VDV25" s="460"/>
      <c r="VDW25" s="460"/>
      <c r="VDX25" s="177"/>
      <c r="VDY25" s="177"/>
      <c r="VDZ25" s="177"/>
      <c r="VEA25" s="180"/>
      <c r="VEB25" s="461"/>
      <c r="VEC25" s="462"/>
      <c r="VED25" s="182"/>
      <c r="VEE25" s="7"/>
      <c r="VEF25" s="184" t="s">
        <v>234</v>
      </c>
      <c r="VEG25" s="180">
        <f t="shared" ref="VEG25" si="889">VEG23+1</f>
        <v>1</v>
      </c>
      <c r="VEH25" s="460" t="s">
        <v>235</v>
      </c>
      <c r="VEI25" s="460"/>
      <c r="VEJ25" s="460"/>
      <c r="VEK25" s="460"/>
      <c r="VEL25" s="460"/>
      <c r="VEM25" s="460"/>
      <c r="VEN25" s="177"/>
      <c r="VEO25" s="177"/>
      <c r="VEP25" s="177"/>
      <c r="VEQ25" s="180"/>
      <c r="VER25" s="461"/>
      <c r="VES25" s="462"/>
      <c r="VET25" s="182"/>
      <c r="VEU25" s="7"/>
      <c r="VEV25" s="184" t="s">
        <v>234</v>
      </c>
      <c r="VEW25" s="180">
        <f t="shared" ref="VEW25" si="890">VEW23+1</f>
        <v>1</v>
      </c>
      <c r="VEX25" s="460" t="s">
        <v>235</v>
      </c>
      <c r="VEY25" s="460"/>
      <c r="VEZ25" s="460"/>
      <c r="VFA25" s="460"/>
      <c r="VFB25" s="460"/>
      <c r="VFC25" s="460"/>
      <c r="VFD25" s="177"/>
      <c r="VFE25" s="177"/>
      <c r="VFF25" s="177"/>
      <c r="VFG25" s="180"/>
      <c r="VFH25" s="461"/>
      <c r="VFI25" s="462"/>
      <c r="VFJ25" s="182"/>
      <c r="VFK25" s="7"/>
      <c r="VFL25" s="184" t="s">
        <v>234</v>
      </c>
      <c r="VFM25" s="180">
        <f t="shared" ref="VFM25" si="891">VFM23+1</f>
        <v>1</v>
      </c>
      <c r="VFN25" s="460" t="s">
        <v>235</v>
      </c>
      <c r="VFO25" s="460"/>
      <c r="VFP25" s="460"/>
      <c r="VFQ25" s="460"/>
      <c r="VFR25" s="460"/>
      <c r="VFS25" s="460"/>
      <c r="VFT25" s="177"/>
      <c r="VFU25" s="177"/>
      <c r="VFV25" s="177"/>
      <c r="VFW25" s="180"/>
      <c r="VFX25" s="461"/>
      <c r="VFY25" s="462"/>
      <c r="VFZ25" s="182"/>
      <c r="VGA25" s="7"/>
      <c r="VGB25" s="184" t="s">
        <v>234</v>
      </c>
      <c r="VGC25" s="180">
        <f t="shared" ref="VGC25" si="892">VGC23+1</f>
        <v>1</v>
      </c>
      <c r="VGD25" s="460" t="s">
        <v>235</v>
      </c>
      <c r="VGE25" s="460"/>
      <c r="VGF25" s="460"/>
      <c r="VGG25" s="460"/>
      <c r="VGH25" s="460"/>
      <c r="VGI25" s="460"/>
      <c r="VGJ25" s="177"/>
      <c r="VGK25" s="177"/>
      <c r="VGL25" s="177"/>
      <c r="VGM25" s="180"/>
      <c r="VGN25" s="461"/>
      <c r="VGO25" s="462"/>
      <c r="VGP25" s="182"/>
      <c r="VGQ25" s="7"/>
      <c r="VGR25" s="184" t="s">
        <v>234</v>
      </c>
      <c r="VGS25" s="180">
        <f t="shared" ref="VGS25" si="893">VGS23+1</f>
        <v>1</v>
      </c>
      <c r="VGT25" s="460" t="s">
        <v>235</v>
      </c>
      <c r="VGU25" s="460"/>
      <c r="VGV25" s="460"/>
      <c r="VGW25" s="460"/>
      <c r="VGX25" s="460"/>
      <c r="VGY25" s="460"/>
      <c r="VGZ25" s="177"/>
      <c r="VHA25" s="177"/>
      <c r="VHB25" s="177"/>
      <c r="VHC25" s="180"/>
      <c r="VHD25" s="461"/>
      <c r="VHE25" s="462"/>
      <c r="VHF25" s="182"/>
      <c r="VHG25" s="7"/>
      <c r="VHH25" s="184" t="s">
        <v>234</v>
      </c>
      <c r="VHI25" s="180">
        <f t="shared" ref="VHI25" si="894">VHI23+1</f>
        <v>1</v>
      </c>
      <c r="VHJ25" s="460" t="s">
        <v>235</v>
      </c>
      <c r="VHK25" s="460"/>
      <c r="VHL25" s="460"/>
      <c r="VHM25" s="460"/>
      <c r="VHN25" s="460"/>
      <c r="VHO25" s="460"/>
      <c r="VHP25" s="177"/>
      <c r="VHQ25" s="177"/>
      <c r="VHR25" s="177"/>
      <c r="VHS25" s="180"/>
      <c r="VHT25" s="461"/>
      <c r="VHU25" s="462"/>
      <c r="VHV25" s="182"/>
      <c r="VHW25" s="7"/>
      <c r="VHX25" s="184" t="s">
        <v>234</v>
      </c>
      <c r="VHY25" s="180">
        <f t="shared" ref="VHY25" si="895">VHY23+1</f>
        <v>1</v>
      </c>
      <c r="VHZ25" s="460" t="s">
        <v>235</v>
      </c>
      <c r="VIA25" s="460"/>
      <c r="VIB25" s="460"/>
      <c r="VIC25" s="460"/>
      <c r="VID25" s="460"/>
      <c r="VIE25" s="460"/>
      <c r="VIF25" s="177"/>
      <c r="VIG25" s="177"/>
      <c r="VIH25" s="177"/>
      <c r="VII25" s="180"/>
      <c r="VIJ25" s="461"/>
      <c r="VIK25" s="462"/>
      <c r="VIL25" s="182"/>
      <c r="VIM25" s="7"/>
      <c r="VIN25" s="184" t="s">
        <v>234</v>
      </c>
      <c r="VIO25" s="180">
        <f t="shared" ref="VIO25" si="896">VIO23+1</f>
        <v>1</v>
      </c>
      <c r="VIP25" s="460" t="s">
        <v>235</v>
      </c>
      <c r="VIQ25" s="460"/>
      <c r="VIR25" s="460"/>
      <c r="VIS25" s="460"/>
      <c r="VIT25" s="460"/>
      <c r="VIU25" s="460"/>
      <c r="VIV25" s="177"/>
      <c r="VIW25" s="177"/>
      <c r="VIX25" s="177"/>
      <c r="VIY25" s="180"/>
      <c r="VIZ25" s="461"/>
      <c r="VJA25" s="462"/>
      <c r="VJB25" s="182"/>
      <c r="VJC25" s="7"/>
      <c r="VJD25" s="184" t="s">
        <v>234</v>
      </c>
      <c r="VJE25" s="180">
        <f t="shared" ref="VJE25" si="897">VJE23+1</f>
        <v>1</v>
      </c>
      <c r="VJF25" s="460" t="s">
        <v>235</v>
      </c>
      <c r="VJG25" s="460"/>
      <c r="VJH25" s="460"/>
      <c r="VJI25" s="460"/>
      <c r="VJJ25" s="460"/>
      <c r="VJK25" s="460"/>
      <c r="VJL25" s="177"/>
      <c r="VJM25" s="177"/>
      <c r="VJN25" s="177"/>
      <c r="VJO25" s="180"/>
      <c r="VJP25" s="461"/>
      <c r="VJQ25" s="462"/>
      <c r="VJR25" s="182"/>
      <c r="VJS25" s="7"/>
      <c r="VJT25" s="184" t="s">
        <v>234</v>
      </c>
      <c r="VJU25" s="180">
        <f t="shared" ref="VJU25" si="898">VJU23+1</f>
        <v>1</v>
      </c>
      <c r="VJV25" s="460" t="s">
        <v>235</v>
      </c>
      <c r="VJW25" s="460"/>
      <c r="VJX25" s="460"/>
      <c r="VJY25" s="460"/>
      <c r="VJZ25" s="460"/>
      <c r="VKA25" s="460"/>
      <c r="VKB25" s="177"/>
      <c r="VKC25" s="177"/>
      <c r="VKD25" s="177"/>
      <c r="VKE25" s="180"/>
      <c r="VKF25" s="461"/>
      <c r="VKG25" s="462"/>
      <c r="VKH25" s="182"/>
      <c r="VKI25" s="7"/>
      <c r="VKJ25" s="184" t="s">
        <v>234</v>
      </c>
      <c r="VKK25" s="180">
        <f t="shared" ref="VKK25" si="899">VKK23+1</f>
        <v>1</v>
      </c>
      <c r="VKL25" s="460" t="s">
        <v>235</v>
      </c>
      <c r="VKM25" s="460"/>
      <c r="VKN25" s="460"/>
      <c r="VKO25" s="460"/>
      <c r="VKP25" s="460"/>
      <c r="VKQ25" s="460"/>
      <c r="VKR25" s="177"/>
      <c r="VKS25" s="177"/>
      <c r="VKT25" s="177"/>
      <c r="VKU25" s="180"/>
      <c r="VKV25" s="461"/>
      <c r="VKW25" s="462"/>
      <c r="VKX25" s="182"/>
      <c r="VKY25" s="7"/>
      <c r="VKZ25" s="184" t="s">
        <v>234</v>
      </c>
      <c r="VLA25" s="180">
        <f t="shared" ref="VLA25" si="900">VLA23+1</f>
        <v>1</v>
      </c>
      <c r="VLB25" s="460" t="s">
        <v>235</v>
      </c>
      <c r="VLC25" s="460"/>
      <c r="VLD25" s="460"/>
      <c r="VLE25" s="460"/>
      <c r="VLF25" s="460"/>
      <c r="VLG25" s="460"/>
      <c r="VLH25" s="177"/>
      <c r="VLI25" s="177"/>
      <c r="VLJ25" s="177"/>
      <c r="VLK25" s="180"/>
      <c r="VLL25" s="461"/>
      <c r="VLM25" s="462"/>
      <c r="VLN25" s="182"/>
      <c r="VLO25" s="7"/>
      <c r="VLP25" s="184" t="s">
        <v>234</v>
      </c>
      <c r="VLQ25" s="180">
        <f t="shared" ref="VLQ25" si="901">VLQ23+1</f>
        <v>1</v>
      </c>
      <c r="VLR25" s="460" t="s">
        <v>235</v>
      </c>
      <c r="VLS25" s="460"/>
      <c r="VLT25" s="460"/>
      <c r="VLU25" s="460"/>
      <c r="VLV25" s="460"/>
      <c r="VLW25" s="460"/>
      <c r="VLX25" s="177"/>
      <c r="VLY25" s="177"/>
      <c r="VLZ25" s="177"/>
      <c r="VMA25" s="180"/>
      <c r="VMB25" s="461"/>
      <c r="VMC25" s="462"/>
      <c r="VMD25" s="182"/>
      <c r="VME25" s="7"/>
      <c r="VMF25" s="184" t="s">
        <v>234</v>
      </c>
      <c r="VMG25" s="180">
        <f t="shared" ref="VMG25" si="902">VMG23+1</f>
        <v>1</v>
      </c>
      <c r="VMH25" s="460" t="s">
        <v>235</v>
      </c>
      <c r="VMI25" s="460"/>
      <c r="VMJ25" s="460"/>
      <c r="VMK25" s="460"/>
      <c r="VML25" s="460"/>
      <c r="VMM25" s="460"/>
      <c r="VMN25" s="177"/>
      <c r="VMO25" s="177"/>
      <c r="VMP25" s="177"/>
      <c r="VMQ25" s="180"/>
      <c r="VMR25" s="461"/>
      <c r="VMS25" s="462"/>
      <c r="VMT25" s="182"/>
      <c r="VMU25" s="7"/>
      <c r="VMV25" s="184" t="s">
        <v>234</v>
      </c>
      <c r="VMW25" s="180">
        <f t="shared" ref="VMW25" si="903">VMW23+1</f>
        <v>1</v>
      </c>
      <c r="VMX25" s="460" t="s">
        <v>235</v>
      </c>
      <c r="VMY25" s="460"/>
      <c r="VMZ25" s="460"/>
      <c r="VNA25" s="460"/>
      <c r="VNB25" s="460"/>
      <c r="VNC25" s="460"/>
      <c r="VND25" s="177"/>
      <c r="VNE25" s="177"/>
      <c r="VNF25" s="177"/>
      <c r="VNG25" s="180"/>
      <c r="VNH25" s="461"/>
      <c r="VNI25" s="462"/>
      <c r="VNJ25" s="182"/>
      <c r="VNK25" s="7"/>
      <c r="VNL25" s="184" t="s">
        <v>234</v>
      </c>
      <c r="VNM25" s="180">
        <f t="shared" ref="VNM25" si="904">VNM23+1</f>
        <v>1</v>
      </c>
      <c r="VNN25" s="460" t="s">
        <v>235</v>
      </c>
      <c r="VNO25" s="460"/>
      <c r="VNP25" s="460"/>
      <c r="VNQ25" s="460"/>
      <c r="VNR25" s="460"/>
      <c r="VNS25" s="460"/>
      <c r="VNT25" s="177"/>
      <c r="VNU25" s="177"/>
      <c r="VNV25" s="177"/>
      <c r="VNW25" s="180"/>
      <c r="VNX25" s="461"/>
      <c r="VNY25" s="462"/>
      <c r="VNZ25" s="182"/>
      <c r="VOA25" s="7"/>
      <c r="VOB25" s="184" t="s">
        <v>234</v>
      </c>
      <c r="VOC25" s="180">
        <f t="shared" ref="VOC25" si="905">VOC23+1</f>
        <v>1</v>
      </c>
      <c r="VOD25" s="460" t="s">
        <v>235</v>
      </c>
      <c r="VOE25" s="460"/>
      <c r="VOF25" s="460"/>
      <c r="VOG25" s="460"/>
      <c r="VOH25" s="460"/>
      <c r="VOI25" s="460"/>
      <c r="VOJ25" s="177"/>
      <c r="VOK25" s="177"/>
      <c r="VOL25" s="177"/>
      <c r="VOM25" s="180"/>
      <c r="VON25" s="461"/>
      <c r="VOO25" s="462"/>
      <c r="VOP25" s="182"/>
      <c r="VOQ25" s="7"/>
      <c r="VOR25" s="184" t="s">
        <v>234</v>
      </c>
      <c r="VOS25" s="180">
        <f t="shared" ref="VOS25" si="906">VOS23+1</f>
        <v>1</v>
      </c>
      <c r="VOT25" s="460" t="s">
        <v>235</v>
      </c>
      <c r="VOU25" s="460"/>
      <c r="VOV25" s="460"/>
      <c r="VOW25" s="460"/>
      <c r="VOX25" s="460"/>
      <c r="VOY25" s="460"/>
      <c r="VOZ25" s="177"/>
      <c r="VPA25" s="177"/>
      <c r="VPB25" s="177"/>
      <c r="VPC25" s="180"/>
      <c r="VPD25" s="461"/>
      <c r="VPE25" s="462"/>
      <c r="VPF25" s="182"/>
      <c r="VPG25" s="7"/>
      <c r="VPH25" s="184" t="s">
        <v>234</v>
      </c>
      <c r="VPI25" s="180">
        <f t="shared" ref="VPI25" si="907">VPI23+1</f>
        <v>1</v>
      </c>
      <c r="VPJ25" s="460" t="s">
        <v>235</v>
      </c>
      <c r="VPK25" s="460"/>
      <c r="VPL25" s="460"/>
      <c r="VPM25" s="460"/>
      <c r="VPN25" s="460"/>
      <c r="VPO25" s="460"/>
      <c r="VPP25" s="177"/>
      <c r="VPQ25" s="177"/>
      <c r="VPR25" s="177"/>
      <c r="VPS25" s="180"/>
      <c r="VPT25" s="461"/>
      <c r="VPU25" s="462"/>
      <c r="VPV25" s="182"/>
      <c r="VPW25" s="7"/>
      <c r="VPX25" s="184" t="s">
        <v>234</v>
      </c>
      <c r="VPY25" s="180">
        <f t="shared" ref="VPY25" si="908">VPY23+1</f>
        <v>1</v>
      </c>
      <c r="VPZ25" s="460" t="s">
        <v>235</v>
      </c>
      <c r="VQA25" s="460"/>
      <c r="VQB25" s="460"/>
      <c r="VQC25" s="460"/>
      <c r="VQD25" s="460"/>
      <c r="VQE25" s="460"/>
      <c r="VQF25" s="177"/>
      <c r="VQG25" s="177"/>
      <c r="VQH25" s="177"/>
      <c r="VQI25" s="180"/>
      <c r="VQJ25" s="461"/>
      <c r="VQK25" s="462"/>
      <c r="VQL25" s="182"/>
      <c r="VQM25" s="7"/>
      <c r="VQN25" s="184" t="s">
        <v>234</v>
      </c>
      <c r="VQO25" s="180">
        <f t="shared" ref="VQO25" si="909">VQO23+1</f>
        <v>1</v>
      </c>
      <c r="VQP25" s="460" t="s">
        <v>235</v>
      </c>
      <c r="VQQ25" s="460"/>
      <c r="VQR25" s="460"/>
      <c r="VQS25" s="460"/>
      <c r="VQT25" s="460"/>
      <c r="VQU25" s="460"/>
      <c r="VQV25" s="177"/>
      <c r="VQW25" s="177"/>
      <c r="VQX25" s="177"/>
      <c r="VQY25" s="180"/>
      <c r="VQZ25" s="461"/>
      <c r="VRA25" s="462"/>
      <c r="VRB25" s="182"/>
      <c r="VRC25" s="7"/>
      <c r="VRD25" s="184" t="s">
        <v>234</v>
      </c>
      <c r="VRE25" s="180">
        <f t="shared" ref="VRE25" si="910">VRE23+1</f>
        <v>1</v>
      </c>
      <c r="VRF25" s="460" t="s">
        <v>235</v>
      </c>
      <c r="VRG25" s="460"/>
      <c r="VRH25" s="460"/>
      <c r="VRI25" s="460"/>
      <c r="VRJ25" s="460"/>
      <c r="VRK25" s="460"/>
      <c r="VRL25" s="177"/>
      <c r="VRM25" s="177"/>
      <c r="VRN25" s="177"/>
      <c r="VRO25" s="180"/>
      <c r="VRP25" s="461"/>
      <c r="VRQ25" s="462"/>
      <c r="VRR25" s="182"/>
      <c r="VRS25" s="7"/>
      <c r="VRT25" s="184" t="s">
        <v>234</v>
      </c>
      <c r="VRU25" s="180">
        <f t="shared" ref="VRU25" si="911">VRU23+1</f>
        <v>1</v>
      </c>
      <c r="VRV25" s="460" t="s">
        <v>235</v>
      </c>
      <c r="VRW25" s="460"/>
      <c r="VRX25" s="460"/>
      <c r="VRY25" s="460"/>
      <c r="VRZ25" s="460"/>
      <c r="VSA25" s="460"/>
      <c r="VSB25" s="177"/>
      <c r="VSC25" s="177"/>
      <c r="VSD25" s="177"/>
      <c r="VSE25" s="180"/>
      <c r="VSF25" s="461"/>
      <c r="VSG25" s="462"/>
      <c r="VSH25" s="182"/>
      <c r="VSI25" s="7"/>
      <c r="VSJ25" s="184" t="s">
        <v>234</v>
      </c>
      <c r="VSK25" s="180">
        <f t="shared" ref="VSK25" si="912">VSK23+1</f>
        <v>1</v>
      </c>
      <c r="VSL25" s="460" t="s">
        <v>235</v>
      </c>
      <c r="VSM25" s="460"/>
      <c r="VSN25" s="460"/>
      <c r="VSO25" s="460"/>
      <c r="VSP25" s="460"/>
      <c r="VSQ25" s="460"/>
      <c r="VSR25" s="177"/>
      <c r="VSS25" s="177"/>
      <c r="VST25" s="177"/>
      <c r="VSU25" s="180"/>
      <c r="VSV25" s="461"/>
      <c r="VSW25" s="462"/>
      <c r="VSX25" s="182"/>
      <c r="VSY25" s="7"/>
      <c r="VSZ25" s="184" t="s">
        <v>234</v>
      </c>
      <c r="VTA25" s="180">
        <f t="shared" ref="VTA25" si="913">VTA23+1</f>
        <v>1</v>
      </c>
      <c r="VTB25" s="460" t="s">
        <v>235</v>
      </c>
      <c r="VTC25" s="460"/>
      <c r="VTD25" s="460"/>
      <c r="VTE25" s="460"/>
      <c r="VTF25" s="460"/>
      <c r="VTG25" s="460"/>
      <c r="VTH25" s="177"/>
      <c r="VTI25" s="177"/>
      <c r="VTJ25" s="177"/>
      <c r="VTK25" s="180"/>
      <c r="VTL25" s="461"/>
      <c r="VTM25" s="462"/>
      <c r="VTN25" s="182"/>
      <c r="VTO25" s="7"/>
      <c r="VTP25" s="184" t="s">
        <v>234</v>
      </c>
      <c r="VTQ25" s="180">
        <f t="shared" ref="VTQ25" si="914">VTQ23+1</f>
        <v>1</v>
      </c>
      <c r="VTR25" s="460" t="s">
        <v>235</v>
      </c>
      <c r="VTS25" s="460"/>
      <c r="VTT25" s="460"/>
      <c r="VTU25" s="460"/>
      <c r="VTV25" s="460"/>
      <c r="VTW25" s="460"/>
      <c r="VTX25" s="177"/>
      <c r="VTY25" s="177"/>
      <c r="VTZ25" s="177"/>
      <c r="VUA25" s="180"/>
      <c r="VUB25" s="461"/>
      <c r="VUC25" s="462"/>
      <c r="VUD25" s="182"/>
      <c r="VUE25" s="7"/>
      <c r="VUF25" s="184" t="s">
        <v>234</v>
      </c>
      <c r="VUG25" s="180">
        <f t="shared" ref="VUG25" si="915">VUG23+1</f>
        <v>1</v>
      </c>
      <c r="VUH25" s="460" t="s">
        <v>235</v>
      </c>
      <c r="VUI25" s="460"/>
      <c r="VUJ25" s="460"/>
      <c r="VUK25" s="460"/>
      <c r="VUL25" s="460"/>
      <c r="VUM25" s="460"/>
      <c r="VUN25" s="177"/>
      <c r="VUO25" s="177"/>
      <c r="VUP25" s="177"/>
      <c r="VUQ25" s="180"/>
      <c r="VUR25" s="461"/>
      <c r="VUS25" s="462"/>
      <c r="VUT25" s="182"/>
      <c r="VUU25" s="7"/>
      <c r="VUV25" s="184" t="s">
        <v>234</v>
      </c>
      <c r="VUW25" s="180">
        <f t="shared" ref="VUW25" si="916">VUW23+1</f>
        <v>1</v>
      </c>
      <c r="VUX25" s="460" t="s">
        <v>235</v>
      </c>
      <c r="VUY25" s="460"/>
      <c r="VUZ25" s="460"/>
      <c r="VVA25" s="460"/>
      <c r="VVB25" s="460"/>
      <c r="VVC25" s="460"/>
      <c r="VVD25" s="177"/>
      <c r="VVE25" s="177"/>
      <c r="VVF25" s="177"/>
      <c r="VVG25" s="180"/>
      <c r="VVH25" s="461"/>
      <c r="VVI25" s="462"/>
      <c r="VVJ25" s="182"/>
      <c r="VVK25" s="7"/>
      <c r="VVL25" s="184" t="s">
        <v>234</v>
      </c>
      <c r="VVM25" s="180">
        <f t="shared" ref="VVM25" si="917">VVM23+1</f>
        <v>1</v>
      </c>
      <c r="VVN25" s="460" t="s">
        <v>235</v>
      </c>
      <c r="VVO25" s="460"/>
      <c r="VVP25" s="460"/>
      <c r="VVQ25" s="460"/>
      <c r="VVR25" s="460"/>
      <c r="VVS25" s="460"/>
      <c r="VVT25" s="177"/>
      <c r="VVU25" s="177"/>
      <c r="VVV25" s="177"/>
      <c r="VVW25" s="180"/>
      <c r="VVX25" s="461"/>
      <c r="VVY25" s="462"/>
      <c r="VVZ25" s="182"/>
      <c r="VWA25" s="7"/>
      <c r="VWB25" s="184" t="s">
        <v>234</v>
      </c>
      <c r="VWC25" s="180">
        <f t="shared" ref="VWC25" si="918">VWC23+1</f>
        <v>1</v>
      </c>
      <c r="VWD25" s="460" t="s">
        <v>235</v>
      </c>
      <c r="VWE25" s="460"/>
      <c r="VWF25" s="460"/>
      <c r="VWG25" s="460"/>
      <c r="VWH25" s="460"/>
      <c r="VWI25" s="460"/>
      <c r="VWJ25" s="177"/>
      <c r="VWK25" s="177"/>
      <c r="VWL25" s="177"/>
      <c r="VWM25" s="180"/>
      <c r="VWN25" s="461"/>
      <c r="VWO25" s="462"/>
      <c r="VWP25" s="182"/>
      <c r="VWQ25" s="7"/>
      <c r="VWR25" s="184" t="s">
        <v>234</v>
      </c>
      <c r="VWS25" s="180">
        <f t="shared" ref="VWS25" si="919">VWS23+1</f>
        <v>1</v>
      </c>
      <c r="VWT25" s="460" t="s">
        <v>235</v>
      </c>
      <c r="VWU25" s="460"/>
      <c r="VWV25" s="460"/>
      <c r="VWW25" s="460"/>
      <c r="VWX25" s="460"/>
      <c r="VWY25" s="460"/>
      <c r="VWZ25" s="177"/>
      <c r="VXA25" s="177"/>
      <c r="VXB25" s="177"/>
      <c r="VXC25" s="180"/>
      <c r="VXD25" s="461"/>
      <c r="VXE25" s="462"/>
      <c r="VXF25" s="182"/>
      <c r="VXG25" s="7"/>
      <c r="VXH25" s="184" t="s">
        <v>234</v>
      </c>
      <c r="VXI25" s="180">
        <f t="shared" ref="VXI25" si="920">VXI23+1</f>
        <v>1</v>
      </c>
      <c r="VXJ25" s="460" t="s">
        <v>235</v>
      </c>
      <c r="VXK25" s="460"/>
      <c r="VXL25" s="460"/>
      <c r="VXM25" s="460"/>
      <c r="VXN25" s="460"/>
      <c r="VXO25" s="460"/>
      <c r="VXP25" s="177"/>
      <c r="VXQ25" s="177"/>
      <c r="VXR25" s="177"/>
      <c r="VXS25" s="180"/>
      <c r="VXT25" s="461"/>
      <c r="VXU25" s="462"/>
      <c r="VXV25" s="182"/>
      <c r="VXW25" s="7"/>
      <c r="VXX25" s="184" t="s">
        <v>234</v>
      </c>
      <c r="VXY25" s="180">
        <f t="shared" ref="VXY25" si="921">VXY23+1</f>
        <v>1</v>
      </c>
      <c r="VXZ25" s="460" t="s">
        <v>235</v>
      </c>
      <c r="VYA25" s="460"/>
      <c r="VYB25" s="460"/>
      <c r="VYC25" s="460"/>
      <c r="VYD25" s="460"/>
      <c r="VYE25" s="460"/>
      <c r="VYF25" s="177"/>
      <c r="VYG25" s="177"/>
      <c r="VYH25" s="177"/>
      <c r="VYI25" s="180"/>
      <c r="VYJ25" s="461"/>
      <c r="VYK25" s="462"/>
      <c r="VYL25" s="182"/>
      <c r="VYM25" s="7"/>
      <c r="VYN25" s="184" t="s">
        <v>234</v>
      </c>
      <c r="VYO25" s="180">
        <f t="shared" ref="VYO25" si="922">VYO23+1</f>
        <v>1</v>
      </c>
      <c r="VYP25" s="460" t="s">
        <v>235</v>
      </c>
      <c r="VYQ25" s="460"/>
      <c r="VYR25" s="460"/>
      <c r="VYS25" s="460"/>
      <c r="VYT25" s="460"/>
      <c r="VYU25" s="460"/>
      <c r="VYV25" s="177"/>
      <c r="VYW25" s="177"/>
      <c r="VYX25" s="177"/>
      <c r="VYY25" s="180"/>
      <c r="VYZ25" s="461"/>
      <c r="VZA25" s="462"/>
      <c r="VZB25" s="182"/>
      <c r="VZC25" s="7"/>
      <c r="VZD25" s="184" t="s">
        <v>234</v>
      </c>
      <c r="VZE25" s="180">
        <f t="shared" ref="VZE25" si="923">VZE23+1</f>
        <v>1</v>
      </c>
      <c r="VZF25" s="460" t="s">
        <v>235</v>
      </c>
      <c r="VZG25" s="460"/>
      <c r="VZH25" s="460"/>
      <c r="VZI25" s="460"/>
      <c r="VZJ25" s="460"/>
      <c r="VZK25" s="460"/>
      <c r="VZL25" s="177"/>
      <c r="VZM25" s="177"/>
      <c r="VZN25" s="177"/>
      <c r="VZO25" s="180"/>
      <c r="VZP25" s="461"/>
      <c r="VZQ25" s="462"/>
      <c r="VZR25" s="182"/>
      <c r="VZS25" s="7"/>
      <c r="VZT25" s="184" t="s">
        <v>234</v>
      </c>
      <c r="VZU25" s="180">
        <f t="shared" ref="VZU25" si="924">VZU23+1</f>
        <v>1</v>
      </c>
      <c r="VZV25" s="460" t="s">
        <v>235</v>
      </c>
      <c r="VZW25" s="460"/>
      <c r="VZX25" s="460"/>
      <c r="VZY25" s="460"/>
      <c r="VZZ25" s="460"/>
      <c r="WAA25" s="460"/>
      <c r="WAB25" s="177"/>
      <c r="WAC25" s="177"/>
      <c r="WAD25" s="177"/>
      <c r="WAE25" s="180"/>
      <c r="WAF25" s="461"/>
      <c r="WAG25" s="462"/>
      <c r="WAH25" s="182"/>
      <c r="WAI25" s="7"/>
      <c r="WAJ25" s="184" t="s">
        <v>234</v>
      </c>
      <c r="WAK25" s="180">
        <f t="shared" ref="WAK25" si="925">WAK23+1</f>
        <v>1</v>
      </c>
      <c r="WAL25" s="460" t="s">
        <v>235</v>
      </c>
      <c r="WAM25" s="460"/>
      <c r="WAN25" s="460"/>
      <c r="WAO25" s="460"/>
      <c r="WAP25" s="460"/>
      <c r="WAQ25" s="460"/>
      <c r="WAR25" s="177"/>
      <c r="WAS25" s="177"/>
      <c r="WAT25" s="177"/>
      <c r="WAU25" s="180"/>
      <c r="WAV25" s="461"/>
      <c r="WAW25" s="462"/>
      <c r="WAX25" s="182"/>
      <c r="WAY25" s="7"/>
      <c r="WAZ25" s="184" t="s">
        <v>234</v>
      </c>
      <c r="WBA25" s="180">
        <f t="shared" ref="WBA25" si="926">WBA23+1</f>
        <v>1</v>
      </c>
      <c r="WBB25" s="460" t="s">
        <v>235</v>
      </c>
      <c r="WBC25" s="460"/>
      <c r="WBD25" s="460"/>
      <c r="WBE25" s="460"/>
      <c r="WBF25" s="460"/>
      <c r="WBG25" s="460"/>
      <c r="WBH25" s="177"/>
      <c r="WBI25" s="177"/>
      <c r="WBJ25" s="177"/>
      <c r="WBK25" s="180"/>
      <c r="WBL25" s="461"/>
      <c r="WBM25" s="462"/>
      <c r="WBN25" s="182"/>
      <c r="WBO25" s="7"/>
      <c r="WBP25" s="184" t="s">
        <v>234</v>
      </c>
      <c r="WBQ25" s="180">
        <f t="shared" ref="WBQ25" si="927">WBQ23+1</f>
        <v>1</v>
      </c>
      <c r="WBR25" s="460" t="s">
        <v>235</v>
      </c>
      <c r="WBS25" s="460"/>
      <c r="WBT25" s="460"/>
      <c r="WBU25" s="460"/>
      <c r="WBV25" s="460"/>
      <c r="WBW25" s="460"/>
      <c r="WBX25" s="177"/>
      <c r="WBY25" s="177"/>
      <c r="WBZ25" s="177"/>
      <c r="WCA25" s="180"/>
      <c r="WCB25" s="461"/>
      <c r="WCC25" s="462"/>
      <c r="WCD25" s="182"/>
      <c r="WCE25" s="7"/>
      <c r="WCF25" s="184" t="s">
        <v>234</v>
      </c>
      <c r="WCG25" s="180">
        <f t="shared" ref="WCG25" si="928">WCG23+1</f>
        <v>1</v>
      </c>
      <c r="WCH25" s="460" t="s">
        <v>235</v>
      </c>
      <c r="WCI25" s="460"/>
      <c r="WCJ25" s="460"/>
      <c r="WCK25" s="460"/>
      <c r="WCL25" s="460"/>
      <c r="WCM25" s="460"/>
      <c r="WCN25" s="177"/>
      <c r="WCO25" s="177"/>
      <c r="WCP25" s="177"/>
      <c r="WCQ25" s="180"/>
      <c r="WCR25" s="461"/>
      <c r="WCS25" s="462"/>
      <c r="WCT25" s="182"/>
      <c r="WCU25" s="7"/>
      <c r="WCV25" s="184" t="s">
        <v>234</v>
      </c>
      <c r="WCW25" s="180">
        <f t="shared" ref="WCW25" si="929">WCW23+1</f>
        <v>1</v>
      </c>
      <c r="WCX25" s="460" t="s">
        <v>235</v>
      </c>
      <c r="WCY25" s="460"/>
      <c r="WCZ25" s="460"/>
      <c r="WDA25" s="460"/>
      <c r="WDB25" s="460"/>
      <c r="WDC25" s="460"/>
      <c r="WDD25" s="177"/>
      <c r="WDE25" s="177"/>
      <c r="WDF25" s="177"/>
      <c r="WDG25" s="180"/>
      <c r="WDH25" s="461"/>
      <c r="WDI25" s="462"/>
      <c r="WDJ25" s="182"/>
      <c r="WDK25" s="7"/>
      <c r="WDL25" s="184" t="s">
        <v>234</v>
      </c>
      <c r="WDM25" s="180">
        <f t="shared" ref="WDM25" si="930">WDM23+1</f>
        <v>1</v>
      </c>
      <c r="WDN25" s="460" t="s">
        <v>235</v>
      </c>
      <c r="WDO25" s="460"/>
      <c r="WDP25" s="460"/>
      <c r="WDQ25" s="460"/>
      <c r="WDR25" s="460"/>
      <c r="WDS25" s="460"/>
      <c r="WDT25" s="177"/>
      <c r="WDU25" s="177"/>
      <c r="WDV25" s="177"/>
      <c r="WDW25" s="180"/>
      <c r="WDX25" s="461"/>
      <c r="WDY25" s="462"/>
      <c r="WDZ25" s="182"/>
      <c r="WEA25" s="7"/>
      <c r="WEB25" s="184" t="s">
        <v>234</v>
      </c>
      <c r="WEC25" s="180">
        <f t="shared" ref="WEC25" si="931">WEC23+1</f>
        <v>1</v>
      </c>
      <c r="WED25" s="460" t="s">
        <v>235</v>
      </c>
      <c r="WEE25" s="460"/>
      <c r="WEF25" s="460"/>
      <c r="WEG25" s="460"/>
      <c r="WEH25" s="460"/>
      <c r="WEI25" s="460"/>
      <c r="WEJ25" s="177"/>
      <c r="WEK25" s="177"/>
      <c r="WEL25" s="177"/>
      <c r="WEM25" s="180"/>
      <c r="WEN25" s="461"/>
      <c r="WEO25" s="462"/>
      <c r="WEP25" s="182"/>
      <c r="WEQ25" s="7"/>
      <c r="WER25" s="184" t="s">
        <v>234</v>
      </c>
      <c r="WES25" s="180">
        <f t="shared" ref="WES25" si="932">WES23+1</f>
        <v>1</v>
      </c>
      <c r="WET25" s="460" t="s">
        <v>235</v>
      </c>
      <c r="WEU25" s="460"/>
      <c r="WEV25" s="460"/>
      <c r="WEW25" s="460"/>
      <c r="WEX25" s="460"/>
      <c r="WEY25" s="460"/>
      <c r="WEZ25" s="177"/>
      <c r="WFA25" s="177"/>
      <c r="WFB25" s="177"/>
      <c r="WFC25" s="180"/>
      <c r="WFD25" s="461"/>
      <c r="WFE25" s="462"/>
      <c r="WFF25" s="182"/>
      <c r="WFG25" s="7"/>
      <c r="WFH25" s="184" t="s">
        <v>234</v>
      </c>
      <c r="WFI25" s="180">
        <f t="shared" ref="WFI25" si="933">WFI23+1</f>
        <v>1</v>
      </c>
      <c r="WFJ25" s="460" t="s">
        <v>235</v>
      </c>
      <c r="WFK25" s="460"/>
      <c r="WFL25" s="460"/>
      <c r="WFM25" s="460"/>
      <c r="WFN25" s="460"/>
      <c r="WFO25" s="460"/>
      <c r="WFP25" s="177"/>
      <c r="WFQ25" s="177"/>
      <c r="WFR25" s="177"/>
      <c r="WFS25" s="180"/>
      <c r="WFT25" s="461"/>
      <c r="WFU25" s="462"/>
      <c r="WFV25" s="182"/>
      <c r="WFW25" s="7"/>
      <c r="WFX25" s="184" t="s">
        <v>234</v>
      </c>
      <c r="WFY25" s="180">
        <f t="shared" ref="WFY25" si="934">WFY23+1</f>
        <v>1</v>
      </c>
      <c r="WFZ25" s="460" t="s">
        <v>235</v>
      </c>
      <c r="WGA25" s="460"/>
      <c r="WGB25" s="460"/>
      <c r="WGC25" s="460"/>
      <c r="WGD25" s="460"/>
      <c r="WGE25" s="460"/>
      <c r="WGF25" s="177"/>
      <c r="WGG25" s="177"/>
      <c r="WGH25" s="177"/>
      <c r="WGI25" s="180"/>
      <c r="WGJ25" s="461"/>
      <c r="WGK25" s="462"/>
      <c r="WGL25" s="182"/>
      <c r="WGM25" s="7"/>
      <c r="WGN25" s="184" t="s">
        <v>234</v>
      </c>
      <c r="WGO25" s="180">
        <f t="shared" ref="WGO25" si="935">WGO23+1</f>
        <v>1</v>
      </c>
      <c r="WGP25" s="460" t="s">
        <v>235</v>
      </c>
      <c r="WGQ25" s="460"/>
      <c r="WGR25" s="460"/>
      <c r="WGS25" s="460"/>
      <c r="WGT25" s="460"/>
      <c r="WGU25" s="460"/>
      <c r="WGV25" s="177"/>
      <c r="WGW25" s="177"/>
      <c r="WGX25" s="177"/>
      <c r="WGY25" s="180"/>
      <c r="WGZ25" s="461"/>
      <c r="WHA25" s="462"/>
      <c r="WHB25" s="182"/>
      <c r="WHC25" s="7"/>
      <c r="WHD25" s="184" t="s">
        <v>234</v>
      </c>
      <c r="WHE25" s="180">
        <f t="shared" ref="WHE25" si="936">WHE23+1</f>
        <v>1</v>
      </c>
      <c r="WHF25" s="460" t="s">
        <v>235</v>
      </c>
      <c r="WHG25" s="460"/>
      <c r="WHH25" s="460"/>
      <c r="WHI25" s="460"/>
      <c r="WHJ25" s="460"/>
      <c r="WHK25" s="460"/>
      <c r="WHL25" s="177"/>
      <c r="WHM25" s="177"/>
      <c r="WHN25" s="177"/>
      <c r="WHO25" s="180"/>
      <c r="WHP25" s="461"/>
      <c r="WHQ25" s="462"/>
      <c r="WHR25" s="182"/>
      <c r="WHS25" s="7"/>
      <c r="WHT25" s="184" t="s">
        <v>234</v>
      </c>
      <c r="WHU25" s="180">
        <f t="shared" ref="WHU25" si="937">WHU23+1</f>
        <v>1</v>
      </c>
      <c r="WHV25" s="460" t="s">
        <v>235</v>
      </c>
      <c r="WHW25" s="460"/>
      <c r="WHX25" s="460"/>
      <c r="WHY25" s="460"/>
      <c r="WHZ25" s="460"/>
      <c r="WIA25" s="460"/>
      <c r="WIB25" s="177"/>
      <c r="WIC25" s="177"/>
      <c r="WID25" s="177"/>
      <c r="WIE25" s="180"/>
      <c r="WIF25" s="461"/>
      <c r="WIG25" s="462"/>
      <c r="WIH25" s="182"/>
      <c r="WII25" s="7"/>
      <c r="WIJ25" s="184" t="s">
        <v>234</v>
      </c>
      <c r="WIK25" s="180">
        <f t="shared" ref="WIK25" si="938">WIK23+1</f>
        <v>1</v>
      </c>
      <c r="WIL25" s="460" t="s">
        <v>235</v>
      </c>
      <c r="WIM25" s="460"/>
      <c r="WIN25" s="460"/>
      <c r="WIO25" s="460"/>
      <c r="WIP25" s="460"/>
      <c r="WIQ25" s="460"/>
      <c r="WIR25" s="177"/>
      <c r="WIS25" s="177"/>
      <c r="WIT25" s="177"/>
      <c r="WIU25" s="180"/>
      <c r="WIV25" s="461"/>
      <c r="WIW25" s="462"/>
      <c r="WIX25" s="182"/>
      <c r="WIY25" s="7"/>
      <c r="WIZ25" s="184" t="s">
        <v>234</v>
      </c>
      <c r="WJA25" s="180">
        <f t="shared" ref="WJA25" si="939">WJA23+1</f>
        <v>1</v>
      </c>
      <c r="WJB25" s="460" t="s">
        <v>235</v>
      </c>
      <c r="WJC25" s="460"/>
      <c r="WJD25" s="460"/>
      <c r="WJE25" s="460"/>
      <c r="WJF25" s="460"/>
      <c r="WJG25" s="460"/>
      <c r="WJH25" s="177"/>
      <c r="WJI25" s="177"/>
      <c r="WJJ25" s="177"/>
      <c r="WJK25" s="180"/>
      <c r="WJL25" s="461"/>
      <c r="WJM25" s="462"/>
      <c r="WJN25" s="182"/>
      <c r="WJO25" s="7"/>
      <c r="WJP25" s="184" t="s">
        <v>234</v>
      </c>
      <c r="WJQ25" s="180">
        <f t="shared" ref="WJQ25" si="940">WJQ23+1</f>
        <v>1</v>
      </c>
      <c r="WJR25" s="460" t="s">
        <v>235</v>
      </c>
      <c r="WJS25" s="460"/>
      <c r="WJT25" s="460"/>
      <c r="WJU25" s="460"/>
      <c r="WJV25" s="460"/>
      <c r="WJW25" s="460"/>
      <c r="WJX25" s="177"/>
      <c r="WJY25" s="177"/>
      <c r="WJZ25" s="177"/>
      <c r="WKA25" s="180"/>
      <c r="WKB25" s="461"/>
      <c r="WKC25" s="462"/>
      <c r="WKD25" s="182"/>
      <c r="WKE25" s="7"/>
      <c r="WKF25" s="184" t="s">
        <v>234</v>
      </c>
      <c r="WKG25" s="180">
        <f t="shared" ref="WKG25" si="941">WKG23+1</f>
        <v>1</v>
      </c>
      <c r="WKH25" s="460" t="s">
        <v>235</v>
      </c>
      <c r="WKI25" s="460"/>
      <c r="WKJ25" s="460"/>
      <c r="WKK25" s="460"/>
      <c r="WKL25" s="460"/>
      <c r="WKM25" s="460"/>
      <c r="WKN25" s="177"/>
      <c r="WKO25" s="177"/>
      <c r="WKP25" s="177"/>
      <c r="WKQ25" s="180"/>
      <c r="WKR25" s="461"/>
      <c r="WKS25" s="462"/>
      <c r="WKT25" s="182"/>
      <c r="WKU25" s="7"/>
      <c r="WKV25" s="184" t="s">
        <v>234</v>
      </c>
      <c r="WKW25" s="180">
        <f t="shared" ref="WKW25" si="942">WKW23+1</f>
        <v>1</v>
      </c>
      <c r="WKX25" s="460" t="s">
        <v>235</v>
      </c>
      <c r="WKY25" s="460"/>
      <c r="WKZ25" s="460"/>
      <c r="WLA25" s="460"/>
      <c r="WLB25" s="460"/>
      <c r="WLC25" s="460"/>
      <c r="WLD25" s="177"/>
      <c r="WLE25" s="177"/>
      <c r="WLF25" s="177"/>
      <c r="WLG25" s="180"/>
      <c r="WLH25" s="461"/>
      <c r="WLI25" s="462"/>
      <c r="WLJ25" s="182"/>
      <c r="WLK25" s="7"/>
      <c r="WLL25" s="184" t="s">
        <v>234</v>
      </c>
      <c r="WLM25" s="180">
        <f t="shared" ref="WLM25" si="943">WLM23+1</f>
        <v>1</v>
      </c>
      <c r="WLN25" s="460" t="s">
        <v>235</v>
      </c>
      <c r="WLO25" s="460"/>
      <c r="WLP25" s="460"/>
      <c r="WLQ25" s="460"/>
      <c r="WLR25" s="460"/>
      <c r="WLS25" s="460"/>
      <c r="WLT25" s="177"/>
      <c r="WLU25" s="177"/>
      <c r="WLV25" s="177"/>
      <c r="WLW25" s="180"/>
      <c r="WLX25" s="461"/>
      <c r="WLY25" s="462"/>
      <c r="WLZ25" s="182"/>
      <c r="WMA25" s="7"/>
      <c r="WMB25" s="184" t="s">
        <v>234</v>
      </c>
      <c r="WMC25" s="180">
        <f t="shared" ref="WMC25" si="944">WMC23+1</f>
        <v>1</v>
      </c>
      <c r="WMD25" s="460" t="s">
        <v>235</v>
      </c>
      <c r="WME25" s="460"/>
      <c r="WMF25" s="460"/>
      <c r="WMG25" s="460"/>
      <c r="WMH25" s="460"/>
      <c r="WMI25" s="460"/>
      <c r="WMJ25" s="177"/>
      <c r="WMK25" s="177"/>
      <c r="WML25" s="177"/>
      <c r="WMM25" s="180"/>
      <c r="WMN25" s="461"/>
      <c r="WMO25" s="462"/>
      <c r="WMP25" s="182"/>
      <c r="WMQ25" s="7"/>
      <c r="WMR25" s="184" t="s">
        <v>234</v>
      </c>
      <c r="WMS25" s="180">
        <f t="shared" ref="WMS25" si="945">WMS23+1</f>
        <v>1</v>
      </c>
      <c r="WMT25" s="460" t="s">
        <v>235</v>
      </c>
      <c r="WMU25" s="460"/>
      <c r="WMV25" s="460"/>
      <c r="WMW25" s="460"/>
      <c r="WMX25" s="460"/>
      <c r="WMY25" s="460"/>
      <c r="WMZ25" s="177"/>
      <c r="WNA25" s="177"/>
      <c r="WNB25" s="177"/>
      <c r="WNC25" s="180"/>
      <c r="WND25" s="461"/>
      <c r="WNE25" s="462"/>
      <c r="WNF25" s="182"/>
      <c r="WNG25" s="7"/>
      <c r="WNH25" s="184" t="s">
        <v>234</v>
      </c>
      <c r="WNI25" s="180">
        <f t="shared" ref="WNI25" si="946">WNI23+1</f>
        <v>1</v>
      </c>
      <c r="WNJ25" s="460" t="s">
        <v>235</v>
      </c>
      <c r="WNK25" s="460"/>
      <c r="WNL25" s="460"/>
      <c r="WNM25" s="460"/>
      <c r="WNN25" s="460"/>
      <c r="WNO25" s="460"/>
      <c r="WNP25" s="177"/>
      <c r="WNQ25" s="177"/>
      <c r="WNR25" s="177"/>
      <c r="WNS25" s="180"/>
      <c r="WNT25" s="461"/>
      <c r="WNU25" s="462"/>
      <c r="WNV25" s="182"/>
      <c r="WNW25" s="7"/>
      <c r="WNX25" s="184" t="s">
        <v>234</v>
      </c>
      <c r="WNY25" s="180">
        <f t="shared" ref="WNY25" si="947">WNY23+1</f>
        <v>1</v>
      </c>
      <c r="WNZ25" s="460" t="s">
        <v>235</v>
      </c>
      <c r="WOA25" s="460"/>
      <c r="WOB25" s="460"/>
      <c r="WOC25" s="460"/>
      <c r="WOD25" s="460"/>
      <c r="WOE25" s="460"/>
      <c r="WOF25" s="177"/>
      <c r="WOG25" s="177"/>
      <c r="WOH25" s="177"/>
      <c r="WOI25" s="180"/>
      <c r="WOJ25" s="461"/>
      <c r="WOK25" s="462"/>
      <c r="WOL25" s="182"/>
      <c r="WOM25" s="7"/>
      <c r="WON25" s="184" t="s">
        <v>234</v>
      </c>
      <c r="WOO25" s="180">
        <f t="shared" ref="WOO25" si="948">WOO23+1</f>
        <v>1</v>
      </c>
      <c r="WOP25" s="460" t="s">
        <v>235</v>
      </c>
      <c r="WOQ25" s="460"/>
      <c r="WOR25" s="460"/>
      <c r="WOS25" s="460"/>
      <c r="WOT25" s="460"/>
      <c r="WOU25" s="460"/>
      <c r="WOV25" s="177"/>
      <c r="WOW25" s="177"/>
      <c r="WOX25" s="177"/>
      <c r="WOY25" s="180"/>
      <c r="WOZ25" s="461"/>
      <c r="WPA25" s="462"/>
      <c r="WPB25" s="182"/>
      <c r="WPC25" s="7"/>
      <c r="WPD25" s="184" t="s">
        <v>234</v>
      </c>
      <c r="WPE25" s="180">
        <f t="shared" ref="WPE25" si="949">WPE23+1</f>
        <v>1</v>
      </c>
      <c r="WPF25" s="460" t="s">
        <v>235</v>
      </c>
      <c r="WPG25" s="460"/>
      <c r="WPH25" s="460"/>
      <c r="WPI25" s="460"/>
      <c r="WPJ25" s="460"/>
      <c r="WPK25" s="460"/>
      <c r="WPL25" s="177"/>
      <c r="WPM25" s="177"/>
      <c r="WPN25" s="177"/>
      <c r="WPO25" s="180"/>
      <c r="WPP25" s="461"/>
      <c r="WPQ25" s="462"/>
      <c r="WPR25" s="182"/>
      <c r="WPS25" s="7"/>
      <c r="WPT25" s="184" t="s">
        <v>234</v>
      </c>
      <c r="WPU25" s="180">
        <f t="shared" ref="WPU25" si="950">WPU23+1</f>
        <v>1</v>
      </c>
      <c r="WPV25" s="460" t="s">
        <v>235</v>
      </c>
      <c r="WPW25" s="460"/>
      <c r="WPX25" s="460"/>
      <c r="WPY25" s="460"/>
      <c r="WPZ25" s="460"/>
      <c r="WQA25" s="460"/>
      <c r="WQB25" s="177"/>
      <c r="WQC25" s="177"/>
      <c r="WQD25" s="177"/>
      <c r="WQE25" s="180"/>
      <c r="WQF25" s="461"/>
      <c r="WQG25" s="462"/>
      <c r="WQH25" s="182"/>
      <c r="WQI25" s="7"/>
      <c r="WQJ25" s="184" t="s">
        <v>234</v>
      </c>
      <c r="WQK25" s="180">
        <f t="shared" ref="WQK25" si="951">WQK23+1</f>
        <v>1</v>
      </c>
      <c r="WQL25" s="460" t="s">
        <v>235</v>
      </c>
      <c r="WQM25" s="460"/>
      <c r="WQN25" s="460"/>
      <c r="WQO25" s="460"/>
      <c r="WQP25" s="460"/>
      <c r="WQQ25" s="460"/>
      <c r="WQR25" s="177"/>
      <c r="WQS25" s="177"/>
      <c r="WQT25" s="177"/>
      <c r="WQU25" s="180"/>
      <c r="WQV25" s="461"/>
      <c r="WQW25" s="462"/>
      <c r="WQX25" s="182"/>
      <c r="WQY25" s="7"/>
      <c r="WQZ25" s="184" t="s">
        <v>234</v>
      </c>
      <c r="WRA25" s="180">
        <f t="shared" ref="WRA25" si="952">WRA23+1</f>
        <v>1</v>
      </c>
      <c r="WRB25" s="460" t="s">
        <v>235</v>
      </c>
      <c r="WRC25" s="460"/>
      <c r="WRD25" s="460"/>
      <c r="WRE25" s="460"/>
      <c r="WRF25" s="460"/>
      <c r="WRG25" s="460"/>
      <c r="WRH25" s="177"/>
      <c r="WRI25" s="177"/>
      <c r="WRJ25" s="177"/>
      <c r="WRK25" s="180"/>
      <c r="WRL25" s="461"/>
      <c r="WRM25" s="462"/>
      <c r="WRN25" s="182"/>
      <c r="WRO25" s="7"/>
      <c r="WRP25" s="184" t="s">
        <v>234</v>
      </c>
      <c r="WRQ25" s="180">
        <f t="shared" ref="WRQ25" si="953">WRQ23+1</f>
        <v>1</v>
      </c>
      <c r="WRR25" s="460" t="s">
        <v>235</v>
      </c>
      <c r="WRS25" s="460"/>
      <c r="WRT25" s="460"/>
      <c r="WRU25" s="460"/>
      <c r="WRV25" s="460"/>
      <c r="WRW25" s="460"/>
      <c r="WRX25" s="177"/>
      <c r="WRY25" s="177"/>
      <c r="WRZ25" s="177"/>
      <c r="WSA25" s="180"/>
      <c r="WSB25" s="461"/>
      <c r="WSC25" s="462"/>
      <c r="WSD25" s="182"/>
      <c r="WSE25" s="7"/>
      <c r="WSF25" s="184" t="s">
        <v>234</v>
      </c>
      <c r="WSG25" s="180">
        <f t="shared" ref="WSG25" si="954">WSG23+1</f>
        <v>1</v>
      </c>
      <c r="WSH25" s="460" t="s">
        <v>235</v>
      </c>
      <c r="WSI25" s="460"/>
      <c r="WSJ25" s="460"/>
      <c r="WSK25" s="460"/>
      <c r="WSL25" s="460"/>
      <c r="WSM25" s="460"/>
      <c r="WSN25" s="177"/>
      <c r="WSO25" s="177"/>
      <c r="WSP25" s="177"/>
      <c r="WSQ25" s="180"/>
      <c r="WSR25" s="461"/>
      <c r="WSS25" s="462"/>
      <c r="WST25" s="182"/>
      <c r="WSU25" s="7"/>
      <c r="WSV25" s="184" t="s">
        <v>234</v>
      </c>
      <c r="WSW25" s="180">
        <f t="shared" ref="WSW25" si="955">WSW23+1</f>
        <v>1</v>
      </c>
      <c r="WSX25" s="460" t="s">
        <v>235</v>
      </c>
      <c r="WSY25" s="460"/>
      <c r="WSZ25" s="460"/>
      <c r="WTA25" s="460"/>
      <c r="WTB25" s="460"/>
      <c r="WTC25" s="460"/>
      <c r="WTD25" s="177"/>
      <c r="WTE25" s="177"/>
      <c r="WTF25" s="177"/>
      <c r="WTG25" s="180"/>
      <c r="WTH25" s="461"/>
      <c r="WTI25" s="462"/>
      <c r="WTJ25" s="182"/>
      <c r="WTK25" s="7"/>
      <c r="WTL25" s="184" t="s">
        <v>234</v>
      </c>
      <c r="WTM25" s="180">
        <f t="shared" ref="WTM25" si="956">WTM23+1</f>
        <v>1</v>
      </c>
      <c r="WTN25" s="460" t="s">
        <v>235</v>
      </c>
      <c r="WTO25" s="460"/>
      <c r="WTP25" s="460"/>
      <c r="WTQ25" s="460"/>
      <c r="WTR25" s="460"/>
      <c r="WTS25" s="460"/>
      <c r="WTT25" s="177"/>
      <c r="WTU25" s="177"/>
      <c r="WTV25" s="177"/>
      <c r="WTW25" s="180"/>
      <c r="WTX25" s="461"/>
      <c r="WTY25" s="462"/>
      <c r="WTZ25" s="182"/>
      <c r="WUA25" s="7"/>
      <c r="WUB25" s="184" t="s">
        <v>234</v>
      </c>
      <c r="WUC25" s="180">
        <f t="shared" ref="WUC25" si="957">WUC23+1</f>
        <v>1</v>
      </c>
      <c r="WUD25" s="460" t="s">
        <v>235</v>
      </c>
      <c r="WUE25" s="460"/>
      <c r="WUF25" s="460"/>
      <c r="WUG25" s="460"/>
      <c r="WUH25" s="460"/>
      <c r="WUI25" s="460"/>
      <c r="WUJ25" s="177"/>
      <c r="WUK25" s="177"/>
      <c r="WUL25" s="177"/>
      <c r="WUM25" s="180"/>
      <c r="WUN25" s="461"/>
      <c r="WUO25" s="462"/>
      <c r="WUP25" s="182"/>
      <c r="WUQ25" s="7"/>
      <c r="WUR25" s="184" t="s">
        <v>234</v>
      </c>
      <c r="WUS25" s="180">
        <f t="shared" ref="WUS25" si="958">WUS23+1</f>
        <v>1</v>
      </c>
      <c r="WUT25" s="460" t="s">
        <v>235</v>
      </c>
      <c r="WUU25" s="460"/>
      <c r="WUV25" s="460"/>
      <c r="WUW25" s="460"/>
      <c r="WUX25" s="460"/>
      <c r="WUY25" s="460"/>
      <c r="WUZ25" s="177"/>
      <c r="WVA25" s="177"/>
      <c r="WVB25" s="177"/>
      <c r="WVC25" s="180"/>
      <c r="WVD25" s="461"/>
      <c r="WVE25" s="462"/>
      <c r="WVF25" s="182"/>
      <c r="WVG25" s="7"/>
      <c r="WVH25" s="184" t="s">
        <v>234</v>
      </c>
      <c r="WVI25" s="180">
        <f t="shared" ref="WVI25" si="959">WVI23+1</f>
        <v>1</v>
      </c>
      <c r="WVJ25" s="460" t="s">
        <v>235</v>
      </c>
      <c r="WVK25" s="460"/>
      <c r="WVL25" s="460"/>
      <c r="WVM25" s="460"/>
      <c r="WVN25" s="460"/>
      <c r="WVO25" s="460"/>
      <c r="WVP25" s="177"/>
      <c r="WVQ25" s="177"/>
      <c r="WVR25" s="177"/>
      <c r="WVS25" s="180"/>
      <c r="WVT25" s="461"/>
      <c r="WVU25" s="462"/>
      <c r="WVV25" s="182"/>
      <c r="WVW25" s="7"/>
      <c r="WVX25" s="184" t="s">
        <v>234</v>
      </c>
      <c r="WVY25" s="180">
        <f t="shared" ref="WVY25" si="960">WVY23+1</f>
        <v>1</v>
      </c>
      <c r="WVZ25" s="460" t="s">
        <v>235</v>
      </c>
      <c r="WWA25" s="460"/>
      <c r="WWB25" s="460"/>
      <c r="WWC25" s="460"/>
      <c r="WWD25" s="460"/>
      <c r="WWE25" s="460"/>
      <c r="WWF25" s="177"/>
      <c r="WWG25" s="177"/>
      <c r="WWH25" s="177"/>
      <c r="WWI25" s="180"/>
      <c r="WWJ25" s="461"/>
      <c r="WWK25" s="462"/>
      <c r="WWL25" s="182"/>
      <c r="WWM25" s="7"/>
      <c r="WWN25" s="184" t="s">
        <v>234</v>
      </c>
      <c r="WWO25" s="180">
        <f t="shared" ref="WWO25" si="961">WWO23+1</f>
        <v>1</v>
      </c>
      <c r="WWP25" s="460" t="s">
        <v>235</v>
      </c>
      <c r="WWQ25" s="460"/>
      <c r="WWR25" s="460"/>
      <c r="WWS25" s="460"/>
      <c r="WWT25" s="460"/>
      <c r="WWU25" s="460"/>
      <c r="WWV25" s="177"/>
      <c r="WWW25" s="177"/>
      <c r="WWX25" s="177"/>
      <c r="WWY25" s="180"/>
      <c r="WWZ25" s="461"/>
      <c r="WXA25" s="462"/>
      <c r="WXB25" s="182"/>
      <c r="WXC25" s="7"/>
      <c r="WXD25" s="184" t="s">
        <v>234</v>
      </c>
      <c r="WXE25" s="180">
        <f t="shared" ref="WXE25" si="962">WXE23+1</f>
        <v>1</v>
      </c>
      <c r="WXF25" s="460" t="s">
        <v>235</v>
      </c>
      <c r="WXG25" s="460"/>
      <c r="WXH25" s="460"/>
      <c r="WXI25" s="460"/>
      <c r="WXJ25" s="460"/>
      <c r="WXK25" s="460"/>
      <c r="WXL25" s="177"/>
      <c r="WXM25" s="177"/>
      <c r="WXN25" s="177"/>
      <c r="WXO25" s="180"/>
      <c r="WXP25" s="461"/>
      <c r="WXQ25" s="462"/>
      <c r="WXR25" s="182"/>
      <c r="WXS25" s="7"/>
      <c r="WXT25" s="184" t="s">
        <v>234</v>
      </c>
      <c r="WXU25" s="180">
        <f t="shared" ref="WXU25" si="963">WXU23+1</f>
        <v>1</v>
      </c>
      <c r="WXV25" s="460" t="s">
        <v>235</v>
      </c>
      <c r="WXW25" s="460"/>
      <c r="WXX25" s="460"/>
      <c r="WXY25" s="460"/>
      <c r="WXZ25" s="460"/>
      <c r="WYA25" s="460"/>
      <c r="WYB25" s="177"/>
      <c r="WYC25" s="177"/>
      <c r="WYD25" s="177"/>
      <c r="WYE25" s="180"/>
      <c r="WYF25" s="461"/>
      <c r="WYG25" s="462"/>
      <c r="WYH25" s="182"/>
      <c r="WYI25" s="7"/>
      <c r="WYJ25" s="184" t="s">
        <v>234</v>
      </c>
      <c r="WYK25" s="180">
        <f t="shared" ref="WYK25" si="964">WYK23+1</f>
        <v>1</v>
      </c>
      <c r="WYL25" s="460" t="s">
        <v>235</v>
      </c>
      <c r="WYM25" s="460"/>
      <c r="WYN25" s="460"/>
      <c r="WYO25" s="460"/>
      <c r="WYP25" s="460"/>
      <c r="WYQ25" s="460"/>
      <c r="WYR25" s="177"/>
      <c r="WYS25" s="177"/>
      <c r="WYT25" s="177"/>
      <c r="WYU25" s="180"/>
      <c r="WYV25" s="461"/>
      <c r="WYW25" s="462"/>
      <c r="WYX25" s="182"/>
      <c r="WYY25" s="7"/>
      <c r="WYZ25" s="184" t="s">
        <v>234</v>
      </c>
      <c r="WZA25" s="180">
        <f t="shared" ref="WZA25" si="965">WZA23+1</f>
        <v>1</v>
      </c>
      <c r="WZB25" s="460" t="s">
        <v>235</v>
      </c>
      <c r="WZC25" s="460"/>
      <c r="WZD25" s="460"/>
      <c r="WZE25" s="460"/>
      <c r="WZF25" s="460"/>
      <c r="WZG25" s="460"/>
      <c r="WZH25" s="177"/>
      <c r="WZI25" s="177"/>
      <c r="WZJ25" s="177"/>
      <c r="WZK25" s="180"/>
      <c r="WZL25" s="461"/>
      <c r="WZM25" s="462"/>
      <c r="WZN25" s="182"/>
      <c r="WZO25" s="7"/>
      <c r="WZP25" s="184" t="s">
        <v>234</v>
      </c>
      <c r="WZQ25" s="180">
        <f t="shared" ref="WZQ25" si="966">WZQ23+1</f>
        <v>1</v>
      </c>
      <c r="WZR25" s="460" t="s">
        <v>235</v>
      </c>
      <c r="WZS25" s="460"/>
      <c r="WZT25" s="460"/>
      <c r="WZU25" s="460"/>
      <c r="WZV25" s="460"/>
      <c r="WZW25" s="460"/>
      <c r="WZX25" s="177"/>
      <c r="WZY25" s="177"/>
      <c r="WZZ25" s="177"/>
      <c r="XAA25" s="180"/>
      <c r="XAB25" s="461"/>
      <c r="XAC25" s="462"/>
      <c r="XAD25" s="182"/>
      <c r="XAE25" s="7"/>
      <c r="XAF25" s="184" t="s">
        <v>234</v>
      </c>
      <c r="XAG25" s="180">
        <f t="shared" ref="XAG25" si="967">XAG23+1</f>
        <v>1</v>
      </c>
      <c r="XAH25" s="460" t="s">
        <v>235</v>
      </c>
      <c r="XAI25" s="460"/>
      <c r="XAJ25" s="460"/>
      <c r="XAK25" s="460"/>
      <c r="XAL25" s="460"/>
      <c r="XAM25" s="460"/>
      <c r="XAN25" s="177"/>
      <c r="XAO25" s="177"/>
      <c r="XAP25" s="177"/>
      <c r="XAQ25" s="180"/>
      <c r="XAR25" s="461"/>
      <c r="XAS25" s="462"/>
      <c r="XAT25" s="182"/>
      <c r="XAU25" s="7"/>
      <c r="XAV25" s="184" t="s">
        <v>234</v>
      </c>
      <c r="XAW25" s="180">
        <f t="shared" ref="XAW25" si="968">XAW23+1</f>
        <v>1</v>
      </c>
      <c r="XAX25" s="460" t="s">
        <v>235</v>
      </c>
      <c r="XAY25" s="460"/>
      <c r="XAZ25" s="460"/>
      <c r="XBA25" s="460"/>
      <c r="XBB25" s="460"/>
      <c r="XBC25" s="460"/>
      <c r="XBD25" s="177"/>
      <c r="XBE25" s="177"/>
      <c r="XBF25" s="177"/>
      <c r="XBG25" s="180"/>
      <c r="XBH25" s="461"/>
      <c r="XBI25" s="462"/>
      <c r="XBJ25" s="182"/>
      <c r="XBK25" s="7"/>
      <c r="XBL25" s="184" t="s">
        <v>234</v>
      </c>
      <c r="XBM25" s="180">
        <f t="shared" ref="XBM25" si="969">XBM23+1</f>
        <v>1</v>
      </c>
      <c r="XBN25" s="460" t="s">
        <v>235</v>
      </c>
      <c r="XBO25" s="460"/>
      <c r="XBP25" s="460"/>
      <c r="XBQ25" s="460"/>
      <c r="XBR25" s="460"/>
      <c r="XBS25" s="460"/>
      <c r="XBT25" s="177"/>
      <c r="XBU25" s="177"/>
      <c r="XBV25" s="177"/>
      <c r="XBW25" s="180"/>
      <c r="XBX25" s="461"/>
      <c r="XBY25" s="462"/>
      <c r="XBZ25" s="182"/>
      <c r="XCA25" s="7"/>
      <c r="XCB25" s="184" t="s">
        <v>234</v>
      </c>
      <c r="XCC25" s="180">
        <f t="shared" ref="XCC25" si="970">XCC23+1</f>
        <v>1</v>
      </c>
      <c r="XCD25" s="460" t="s">
        <v>235</v>
      </c>
      <c r="XCE25" s="460"/>
      <c r="XCF25" s="460"/>
      <c r="XCG25" s="460"/>
      <c r="XCH25" s="460"/>
      <c r="XCI25" s="460"/>
      <c r="XCJ25" s="177"/>
      <c r="XCK25" s="177"/>
      <c r="XCL25" s="177"/>
      <c r="XCM25" s="180"/>
      <c r="XCN25" s="461"/>
      <c r="XCO25" s="462"/>
      <c r="XCP25" s="182"/>
      <c r="XCQ25" s="7"/>
      <c r="XCR25" s="184" t="s">
        <v>234</v>
      </c>
      <c r="XCS25" s="180">
        <f t="shared" ref="XCS25" si="971">XCS23+1</f>
        <v>1</v>
      </c>
      <c r="XCT25" s="460" t="s">
        <v>235</v>
      </c>
      <c r="XCU25" s="460"/>
      <c r="XCV25" s="460"/>
      <c r="XCW25" s="460"/>
      <c r="XCX25" s="460"/>
      <c r="XCY25" s="460"/>
      <c r="XCZ25" s="177"/>
      <c r="XDA25" s="177"/>
      <c r="XDB25" s="177"/>
      <c r="XDC25" s="180"/>
      <c r="XDD25" s="461"/>
      <c r="XDE25" s="462"/>
      <c r="XDF25" s="182"/>
      <c r="XDG25" s="7"/>
      <c r="XDH25" s="184" t="s">
        <v>234</v>
      </c>
      <c r="XDI25" s="180">
        <f t="shared" ref="XDI25" si="972">XDI23+1</f>
        <v>1</v>
      </c>
      <c r="XDJ25" s="460" t="s">
        <v>235</v>
      </c>
      <c r="XDK25" s="460"/>
      <c r="XDL25" s="460"/>
      <c r="XDM25" s="460"/>
      <c r="XDN25" s="460"/>
      <c r="XDO25" s="460"/>
      <c r="XDP25" s="177"/>
      <c r="XDQ25" s="177"/>
      <c r="XDR25" s="177"/>
      <c r="XDS25" s="180"/>
      <c r="XDT25" s="461"/>
      <c r="XDU25" s="462"/>
      <c r="XDV25" s="182"/>
      <c r="XDW25" s="7"/>
      <c r="XDX25" s="184" t="s">
        <v>234</v>
      </c>
      <c r="XDY25" s="180">
        <f t="shared" ref="XDY25" si="973">XDY23+1</f>
        <v>1</v>
      </c>
      <c r="XDZ25" s="460" t="s">
        <v>235</v>
      </c>
      <c r="XEA25" s="460"/>
      <c r="XEB25" s="460"/>
      <c r="XEC25" s="460"/>
      <c r="XED25" s="460"/>
      <c r="XEE25" s="460"/>
      <c r="XEF25" s="177"/>
      <c r="XEG25" s="177"/>
      <c r="XEH25" s="177"/>
      <c r="XEI25" s="180"/>
      <c r="XEJ25" s="461"/>
      <c r="XEK25" s="462"/>
      <c r="XEL25" s="182"/>
      <c r="XEM25" s="7"/>
      <c r="XEN25" s="184" t="s">
        <v>234</v>
      </c>
      <c r="XEO25" s="180">
        <f t="shared" ref="XEO25" si="974">XEO23+1</f>
        <v>1</v>
      </c>
      <c r="XEP25" s="460" t="s">
        <v>235</v>
      </c>
      <c r="XEQ25" s="460"/>
      <c r="XER25" s="460"/>
      <c r="XES25" s="460"/>
      <c r="XET25" s="460"/>
      <c r="XEU25" s="460"/>
      <c r="XEV25" s="177"/>
      <c r="XEW25" s="177"/>
      <c r="XEX25" s="177"/>
      <c r="XEY25" s="180"/>
      <c r="XEZ25" s="461"/>
      <c r="XFA25" s="462"/>
      <c r="XFB25" s="182"/>
      <c r="XFC25" s="7"/>
      <c r="XFD25" s="184" t="s">
        <v>234</v>
      </c>
    </row>
    <row r="26" spans="1:16384" ht="31.9" customHeight="1" x14ac:dyDescent="0.25">
      <c r="A26" s="180">
        <f>A25+1</f>
        <v>8</v>
      </c>
      <c r="B26" s="460" t="s">
        <v>235</v>
      </c>
      <c r="C26" s="460"/>
      <c r="D26" s="460"/>
      <c r="E26" s="460"/>
      <c r="F26" s="460"/>
      <c r="G26" s="460"/>
      <c r="H26" s="177"/>
      <c r="I26" s="177"/>
      <c r="J26" s="177"/>
      <c r="K26" s="180"/>
      <c r="L26" s="461"/>
      <c r="M26" s="462"/>
      <c r="N26" s="182"/>
      <c r="O26" s="676"/>
      <c r="P26" s="184" t="s">
        <v>234</v>
      </c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7"/>
      <c r="BC26" s="667"/>
      <c r="BD26" s="667"/>
      <c r="BE26" s="667"/>
      <c r="BF26" s="667"/>
      <c r="BG26" s="667"/>
      <c r="BH26" s="667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67"/>
      <c r="CH26" s="667"/>
      <c r="CI26" s="667"/>
      <c r="CJ26" s="667"/>
      <c r="CK26" s="667"/>
      <c r="CL26" s="667"/>
      <c r="CM26" s="667"/>
      <c r="CN26" s="667"/>
      <c r="CO26" s="667"/>
      <c r="CP26" s="667"/>
      <c r="CQ26" s="667"/>
      <c r="CR26" s="667"/>
      <c r="CS26" s="667"/>
      <c r="CT26" s="667"/>
      <c r="CU26" s="667"/>
      <c r="CV26" s="667"/>
      <c r="CW26" s="667"/>
      <c r="CX26" s="667"/>
      <c r="CY26" s="667"/>
      <c r="CZ26" s="667"/>
      <c r="DA26" s="667"/>
      <c r="DB26" s="667"/>
      <c r="DC26" s="667"/>
      <c r="DD26" s="667"/>
      <c r="DE26" s="667"/>
      <c r="DF26" s="667"/>
      <c r="DG26" s="667"/>
      <c r="DH26" s="667"/>
      <c r="DI26" s="667"/>
      <c r="DJ26" s="667"/>
      <c r="DK26" s="667"/>
      <c r="DL26" s="667"/>
      <c r="DM26" s="667"/>
      <c r="DN26" s="667"/>
      <c r="DO26" s="667"/>
      <c r="DP26" s="667"/>
      <c r="DQ26" s="667"/>
      <c r="DR26" s="667"/>
      <c r="DS26" s="667"/>
      <c r="DT26" s="667"/>
      <c r="DU26" s="667"/>
      <c r="DV26" s="667"/>
      <c r="DW26" s="667"/>
      <c r="DX26" s="667"/>
      <c r="DY26" s="667"/>
      <c r="DZ26" s="667"/>
      <c r="EA26" s="667"/>
      <c r="EB26" s="667"/>
      <c r="EC26" s="667"/>
      <c r="ED26" s="667"/>
      <c r="EE26" s="667"/>
      <c r="EF26" s="667"/>
      <c r="EG26" s="667"/>
      <c r="EH26" s="667"/>
      <c r="EI26" s="667"/>
      <c r="EJ26" s="667"/>
      <c r="EK26" s="667"/>
      <c r="EL26" s="667"/>
      <c r="EM26" s="667"/>
      <c r="EN26" s="667"/>
      <c r="EO26" s="667"/>
      <c r="EP26" s="667"/>
      <c r="EQ26" s="667"/>
      <c r="ER26" s="667"/>
      <c r="ES26" s="667"/>
      <c r="ET26" s="667"/>
      <c r="EU26" s="667"/>
      <c r="EV26" s="667"/>
      <c r="EW26" s="667"/>
      <c r="EX26" s="667"/>
      <c r="EY26" s="667"/>
      <c r="EZ26" s="667"/>
      <c r="FA26" s="667"/>
      <c r="FB26" s="667"/>
      <c r="FC26" s="667"/>
      <c r="FD26" s="667"/>
      <c r="FE26" s="667"/>
      <c r="FF26" s="667"/>
      <c r="FG26" s="667"/>
      <c r="FH26" s="667"/>
      <c r="FI26" s="667"/>
      <c r="FJ26" s="667"/>
      <c r="FK26" s="667"/>
      <c r="FL26" s="667"/>
      <c r="FM26" s="667"/>
      <c r="FN26" s="667"/>
      <c r="FO26" s="667"/>
      <c r="FP26" s="667"/>
      <c r="FQ26" s="667"/>
      <c r="FR26" s="667"/>
      <c r="FS26" s="667"/>
      <c r="FT26" s="667"/>
      <c r="FU26" s="667"/>
      <c r="FV26" s="667"/>
      <c r="FW26" s="667"/>
      <c r="FX26" s="667"/>
      <c r="FY26" s="667"/>
      <c r="FZ26" s="667"/>
      <c r="GA26" s="667"/>
      <c r="GB26" s="667"/>
      <c r="GC26" s="667"/>
      <c r="GD26" s="667"/>
      <c r="GE26" s="667"/>
      <c r="GF26" s="667"/>
      <c r="GG26" s="667"/>
      <c r="GH26" s="667"/>
      <c r="GI26" s="667"/>
      <c r="GJ26" s="667"/>
      <c r="GK26" s="667"/>
      <c r="GL26" s="667"/>
      <c r="GM26" s="667"/>
      <c r="GN26" s="667"/>
      <c r="GO26" s="667"/>
      <c r="GP26" s="667"/>
      <c r="GQ26" s="667"/>
      <c r="GR26" s="667"/>
      <c r="GS26" s="667"/>
      <c r="GT26" s="667"/>
      <c r="GU26" s="667"/>
      <c r="GV26" s="667"/>
      <c r="GW26" s="667"/>
      <c r="GX26" s="667"/>
      <c r="GY26" s="667"/>
      <c r="GZ26" s="667"/>
      <c r="HA26" s="667"/>
      <c r="HB26" s="667"/>
      <c r="HC26" s="667"/>
      <c r="HD26" s="667"/>
      <c r="HE26" s="667"/>
      <c r="HF26" s="667"/>
      <c r="HG26" s="667"/>
      <c r="HH26" s="667"/>
      <c r="HI26" s="667"/>
      <c r="HJ26" s="667"/>
      <c r="HK26" s="667"/>
      <c r="HL26" s="667"/>
      <c r="HM26" s="667"/>
      <c r="HN26" s="667"/>
      <c r="HO26" s="667"/>
      <c r="HP26" s="667"/>
      <c r="HQ26" s="667"/>
      <c r="HR26" s="667"/>
      <c r="HS26" s="667"/>
      <c r="HT26" s="667"/>
      <c r="HU26" s="667"/>
      <c r="HV26" s="667"/>
      <c r="HW26" s="667"/>
      <c r="HX26" s="667"/>
      <c r="HY26" s="667"/>
      <c r="HZ26" s="667"/>
      <c r="IA26" s="667"/>
      <c r="IB26" s="667"/>
      <c r="IC26" s="667"/>
      <c r="ID26" s="667"/>
      <c r="IE26" s="667"/>
      <c r="IF26" s="667"/>
      <c r="IG26" s="667"/>
      <c r="IH26" s="667"/>
      <c r="II26" s="667"/>
      <c r="IJ26" s="667"/>
      <c r="IK26" s="667"/>
      <c r="IL26" s="667"/>
      <c r="IM26" s="667"/>
      <c r="IN26" s="667"/>
      <c r="IO26" s="667"/>
      <c r="IP26" s="667"/>
      <c r="IQ26" s="667"/>
      <c r="IR26" s="667"/>
      <c r="IS26" s="667"/>
      <c r="IT26" s="667"/>
      <c r="IU26" s="667"/>
      <c r="IV26" s="667"/>
      <c r="IW26" s="667"/>
      <c r="IX26" s="667"/>
      <c r="IY26" s="667"/>
      <c r="IZ26" s="667"/>
      <c r="JA26" s="667"/>
      <c r="JB26" s="667"/>
      <c r="JC26" s="667"/>
      <c r="JD26" s="667"/>
      <c r="JE26" s="667"/>
      <c r="JF26" s="667"/>
      <c r="JG26" s="667"/>
      <c r="JH26" s="667"/>
      <c r="JI26" s="667"/>
      <c r="JJ26" s="667"/>
      <c r="JK26" s="667"/>
      <c r="JL26" s="667"/>
      <c r="JM26" s="667"/>
      <c r="JN26" s="667"/>
      <c r="JO26" s="667"/>
      <c r="JP26" s="667"/>
      <c r="JQ26" s="667"/>
      <c r="JR26" s="667"/>
      <c r="JS26" s="667"/>
      <c r="JT26" s="667"/>
      <c r="JU26" s="667"/>
      <c r="JV26" s="667"/>
      <c r="JW26" s="667"/>
      <c r="JX26" s="667"/>
      <c r="JY26" s="667"/>
      <c r="JZ26" s="667"/>
      <c r="KA26" s="667"/>
      <c r="KB26" s="667"/>
      <c r="KC26" s="667"/>
      <c r="KD26" s="667"/>
      <c r="KE26" s="667"/>
      <c r="KF26" s="667"/>
      <c r="KG26" s="667"/>
      <c r="KH26" s="667"/>
      <c r="KI26" s="667"/>
      <c r="KJ26" s="667"/>
      <c r="KK26" s="667"/>
      <c r="KL26" s="667"/>
      <c r="KM26" s="667"/>
      <c r="KN26" s="667"/>
      <c r="KO26" s="667"/>
      <c r="KP26" s="667"/>
      <c r="KQ26" s="667"/>
      <c r="KR26" s="667"/>
      <c r="KS26" s="667"/>
      <c r="KT26" s="667"/>
      <c r="KU26" s="667"/>
      <c r="KV26" s="667"/>
      <c r="KW26" s="667"/>
      <c r="KX26" s="667"/>
      <c r="KY26" s="667"/>
      <c r="KZ26" s="667"/>
      <c r="LA26" s="667"/>
      <c r="LB26" s="667"/>
      <c r="LC26" s="667"/>
      <c r="LD26" s="667"/>
      <c r="LE26" s="667"/>
      <c r="LF26" s="667"/>
      <c r="LG26" s="667"/>
      <c r="LH26" s="667"/>
      <c r="LI26" s="667"/>
      <c r="LJ26" s="667"/>
      <c r="LK26" s="667"/>
      <c r="LL26" s="667"/>
      <c r="LM26" s="667"/>
      <c r="LN26" s="667"/>
      <c r="LO26" s="667"/>
      <c r="LP26" s="667"/>
      <c r="LQ26" s="667"/>
      <c r="LR26" s="667"/>
      <c r="LS26" s="667"/>
      <c r="LT26" s="667"/>
      <c r="LU26" s="667"/>
      <c r="LV26" s="667"/>
      <c r="LW26" s="667"/>
      <c r="LX26" s="667"/>
      <c r="LY26" s="667"/>
      <c r="LZ26" s="667"/>
      <c r="MA26" s="667"/>
      <c r="MB26" s="667"/>
      <c r="MC26" s="667"/>
      <c r="MD26" s="667"/>
      <c r="ME26" s="667"/>
      <c r="MF26" s="667"/>
      <c r="MG26" s="667"/>
      <c r="MH26" s="667"/>
      <c r="MI26" s="667"/>
      <c r="MJ26" s="667"/>
      <c r="MK26" s="667"/>
      <c r="ML26" s="667"/>
      <c r="MM26" s="667"/>
      <c r="MN26" s="667"/>
      <c r="MO26" s="667"/>
      <c r="MP26" s="667"/>
      <c r="MQ26" s="667"/>
      <c r="MR26" s="667"/>
      <c r="MS26" s="667"/>
      <c r="MT26" s="667"/>
      <c r="MU26" s="667"/>
      <c r="MV26" s="667"/>
      <c r="MW26" s="667"/>
      <c r="MX26" s="667"/>
      <c r="MY26" s="667"/>
      <c r="MZ26" s="667"/>
      <c r="NA26" s="667"/>
      <c r="NB26" s="667"/>
      <c r="NC26" s="667"/>
      <c r="ND26" s="667"/>
      <c r="NE26" s="667"/>
      <c r="NF26" s="667"/>
      <c r="NG26" s="667"/>
      <c r="NH26" s="667"/>
      <c r="NI26" s="667"/>
      <c r="NJ26" s="667"/>
      <c r="NK26" s="667"/>
      <c r="NL26" s="667"/>
      <c r="NM26" s="667"/>
      <c r="NN26" s="667"/>
      <c r="NO26" s="667"/>
      <c r="NP26" s="667"/>
      <c r="NQ26" s="667"/>
      <c r="NR26" s="667"/>
      <c r="NS26" s="667"/>
      <c r="NT26" s="667"/>
      <c r="NU26" s="667"/>
      <c r="NV26" s="667"/>
      <c r="NW26" s="667"/>
      <c r="NX26" s="667"/>
      <c r="NY26" s="667"/>
      <c r="NZ26" s="667"/>
      <c r="OA26" s="667"/>
      <c r="OB26" s="667"/>
      <c r="OC26" s="667"/>
      <c r="OD26" s="667"/>
      <c r="OE26" s="667"/>
      <c r="OF26" s="667"/>
      <c r="OG26" s="667"/>
      <c r="OH26" s="667"/>
      <c r="OI26" s="667"/>
      <c r="OJ26" s="667"/>
      <c r="OK26" s="667"/>
      <c r="OL26" s="667"/>
      <c r="OM26" s="667"/>
      <c r="ON26" s="667"/>
      <c r="OO26" s="667"/>
      <c r="OP26" s="667"/>
      <c r="OQ26" s="667"/>
      <c r="OR26" s="667"/>
      <c r="OS26" s="667"/>
      <c r="OT26" s="667"/>
      <c r="OU26" s="667"/>
      <c r="OV26" s="667"/>
      <c r="OW26" s="667"/>
      <c r="OX26" s="667"/>
      <c r="OY26" s="667"/>
      <c r="OZ26" s="667"/>
      <c r="PA26" s="667"/>
      <c r="PB26" s="667"/>
      <c r="PC26" s="667"/>
      <c r="PD26" s="667"/>
      <c r="PE26" s="667"/>
      <c r="PF26" s="667"/>
      <c r="PG26" s="667"/>
      <c r="PH26" s="667"/>
      <c r="PI26" s="667"/>
      <c r="PJ26" s="667"/>
      <c r="PK26" s="667"/>
      <c r="PL26" s="667"/>
      <c r="PM26" s="667"/>
      <c r="PN26" s="667"/>
      <c r="PO26" s="667"/>
      <c r="PP26" s="667"/>
      <c r="PQ26" s="667"/>
      <c r="PR26" s="667"/>
      <c r="PS26" s="667"/>
      <c r="PT26" s="667"/>
      <c r="PU26" s="667"/>
      <c r="PV26" s="667"/>
      <c r="PW26" s="667"/>
      <c r="PX26" s="667"/>
      <c r="PY26" s="667"/>
      <c r="PZ26" s="667"/>
      <c r="QA26" s="667"/>
      <c r="QB26" s="667"/>
      <c r="QC26" s="667"/>
      <c r="QD26" s="667"/>
      <c r="QE26" s="667"/>
      <c r="QF26" s="667"/>
      <c r="QG26" s="667"/>
      <c r="QH26" s="667"/>
      <c r="QI26" s="667"/>
      <c r="QJ26" s="667"/>
      <c r="QK26" s="667"/>
      <c r="QL26" s="667"/>
      <c r="QM26" s="667"/>
      <c r="QN26" s="667"/>
      <c r="QO26" s="667"/>
      <c r="QP26" s="667"/>
      <c r="QQ26" s="667"/>
      <c r="QR26" s="667"/>
      <c r="QS26" s="667"/>
      <c r="QT26" s="667"/>
      <c r="QU26" s="667"/>
      <c r="QV26" s="667"/>
      <c r="QW26" s="667"/>
      <c r="QX26" s="667"/>
      <c r="QY26" s="667"/>
      <c r="QZ26" s="667"/>
      <c r="RA26" s="667"/>
      <c r="RB26" s="667"/>
      <c r="RC26" s="667"/>
      <c r="RD26" s="667"/>
      <c r="RE26" s="667"/>
      <c r="RF26" s="667"/>
      <c r="RG26" s="667"/>
      <c r="RH26" s="667"/>
      <c r="RI26" s="667"/>
      <c r="RJ26" s="667"/>
      <c r="RK26" s="667"/>
      <c r="RL26" s="667"/>
      <c r="RM26" s="667"/>
      <c r="RN26" s="667"/>
      <c r="RO26" s="667"/>
      <c r="RP26" s="667"/>
      <c r="RQ26" s="667"/>
      <c r="RR26" s="667"/>
      <c r="RS26" s="667"/>
      <c r="RT26" s="667"/>
      <c r="RU26" s="667"/>
      <c r="RV26" s="667"/>
      <c r="RW26" s="667"/>
      <c r="RX26" s="667"/>
      <c r="RY26" s="667"/>
      <c r="RZ26" s="667"/>
      <c r="SA26" s="667"/>
      <c r="SB26" s="667"/>
      <c r="SC26" s="667"/>
      <c r="SD26" s="667"/>
      <c r="SE26" s="667"/>
      <c r="SF26" s="667"/>
      <c r="SG26" s="667"/>
      <c r="SH26" s="667"/>
      <c r="SI26" s="667"/>
      <c r="SJ26" s="667"/>
      <c r="SK26" s="667"/>
      <c r="SL26" s="667"/>
      <c r="SM26" s="667"/>
      <c r="SN26" s="667"/>
      <c r="SO26" s="667"/>
      <c r="SP26" s="667"/>
      <c r="SQ26" s="667"/>
      <c r="SR26" s="667"/>
      <c r="SS26" s="667"/>
      <c r="ST26" s="667"/>
      <c r="SU26" s="667"/>
      <c r="SV26" s="667"/>
      <c r="SW26" s="667"/>
      <c r="SX26" s="667"/>
      <c r="SY26" s="667"/>
      <c r="SZ26" s="667"/>
      <c r="TA26" s="667"/>
      <c r="TB26" s="667"/>
      <c r="TC26" s="667"/>
      <c r="TD26" s="667"/>
      <c r="TE26" s="667"/>
      <c r="TF26" s="667"/>
      <c r="TG26" s="667"/>
      <c r="TH26" s="667"/>
      <c r="TI26" s="667"/>
      <c r="TJ26" s="667"/>
      <c r="TK26" s="667"/>
      <c r="TL26" s="667"/>
      <c r="TM26" s="667"/>
      <c r="TN26" s="667"/>
      <c r="TO26" s="667"/>
      <c r="TP26" s="667"/>
      <c r="TQ26" s="667"/>
      <c r="TR26" s="667"/>
      <c r="TS26" s="667"/>
      <c r="TT26" s="667"/>
      <c r="TU26" s="667"/>
      <c r="TV26" s="667"/>
      <c r="TW26" s="667"/>
      <c r="TX26" s="667"/>
      <c r="TY26" s="667"/>
      <c r="TZ26" s="667"/>
      <c r="UA26" s="667"/>
      <c r="UB26" s="667"/>
      <c r="UC26" s="667"/>
      <c r="UD26" s="667"/>
      <c r="UE26" s="667"/>
      <c r="UF26" s="667"/>
      <c r="UG26" s="667"/>
      <c r="UH26" s="667"/>
      <c r="UI26" s="667"/>
      <c r="UJ26" s="667"/>
      <c r="UK26" s="667"/>
      <c r="UL26" s="667"/>
      <c r="UM26" s="667"/>
      <c r="UN26" s="667"/>
      <c r="UO26" s="667"/>
      <c r="UP26" s="667"/>
      <c r="UQ26" s="667"/>
      <c r="UR26" s="667"/>
      <c r="US26" s="667"/>
      <c r="UT26" s="667"/>
      <c r="UU26" s="667"/>
      <c r="UV26" s="667"/>
      <c r="UW26" s="667"/>
      <c r="UX26" s="667"/>
      <c r="UY26" s="667"/>
      <c r="UZ26" s="667"/>
      <c r="VA26" s="667"/>
      <c r="VB26" s="667"/>
      <c r="VC26" s="667"/>
      <c r="VD26" s="667"/>
      <c r="VE26" s="667"/>
      <c r="VF26" s="667"/>
      <c r="VG26" s="667"/>
      <c r="VH26" s="667"/>
      <c r="VI26" s="667"/>
      <c r="VJ26" s="667"/>
      <c r="VK26" s="667"/>
      <c r="VL26" s="667"/>
      <c r="VM26" s="667"/>
      <c r="VN26" s="667"/>
      <c r="VO26" s="667"/>
      <c r="VP26" s="667"/>
      <c r="VQ26" s="667"/>
      <c r="VR26" s="667"/>
      <c r="VS26" s="667"/>
      <c r="VT26" s="667"/>
      <c r="VU26" s="667"/>
      <c r="VV26" s="667"/>
      <c r="VW26" s="667"/>
      <c r="VX26" s="667"/>
      <c r="VY26" s="667"/>
      <c r="VZ26" s="667"/>
      <c r="WA26" s="667"/>
      <c r="WB26" s="667"/>
      <c r="WC26" s="667"/>
      <c r="WD26" s="667"/>
      <c r="WE26" s="667"/>
      <c r="WF26" s="667"/>
      <c r="WG26" s="667"/>
      <c r="WH26" s="667"/>
      <c r="WI26" s="667"/>
      <c r="WJ26" s="667"/>
      <c r="WK26" s="667"/>
      <c r="WL26" s="667"/>
      <c r="WM26" s="667"/>
      <c r="WN26" s="667"/>
      <c r="WO26" s="667"/>
      <c r="WP26" s="667"/>
      <c r="WQ26" s="667"/>
      <c r="WR26" s="667"/>
      <c r="WS26" s="667"/>
      <c r="WT26" s="667"/>
      <c r="WU26" s="667"/>
      <c r="WV26" s="667"/>
      <c r="WW26" s="667"/>
      <c r="WX26" s="667"/>
      <c r="WY26" s="667"/>
      <c r="WZ26" s="667"/>
      <c r="XA26" s="667"/>
      <c r="XB26" s="667"/>
      <c r="XC26" s="667"/>
      <c r="XD26" s="667"/>
      <c r="XE26" s="667"/>
      <c r="XF26" s="667"/>
      <c r="XG26" s="667"/>
      <c r="XH26" s="667"/>
      <c r="XI26" s="667"/>
      <c r="XJ26" s="667"/>
      <c r="XK26" s="667"/>
      <c r="XL26" s="667"/>
      <c r="XM26" s="667"/>
      <c r="XN26" s="667"/>
      <c r="XO26" s="667"/>
      <c r="XP26" s="667"/>
      <c r="XQ26" s="667"/>
      <c r="XR26" s="667"/>
      <c r="XS26" s="667"/>
      <c r="XT26" s="667"/>
      <c r="XU26" s="667"/>
      <c r="XV26" s="667"/>
      <c r="XW26" s="667"/>
      <c r="XX26" s="667"/>
      <c r="XY26" s="667"/>
      <c r="XZ26" s="667"/>
      <c r="YA26" s="667"/>
      <c r="YB26" s="667"/>
      <c r="YC26" s="667"/>
      <c r="YD26" s="667"/>
      <c r="YE26" s="667"/>
      <c r="YF26" s="667"/>
      <c r="YG26" s="667"/>
      <c r="YH26" s="667"/>
      <c r="YI26" s="667"/>
      <c r="YJ26" s="667"/>
      <c r="YK26" s="667"/>
      <c r="YL26" s="667"/>
      <c r="YM26" s="667"/>
      <c r="YN26" s="667"/>
      <c r="YO26" s="667"/>
      <c r="YP26" s="667"/>
      <c r="YQ26" s="667"/>
      <c r="YR26" s="667"/>
      <c r="YS26" s="667"/>
      <c r="YT26" s="667"/>
      <c r="YU26" s="667"/>
      <c r="YV26" s="667"/>
      <c r="YW26" s="667"/>
      <c r="YX26" s="667"/>
      <c r="YY26" s="667"/>
      <c r="YZ26" s="667"/>
      <c r="ZA26" s="667"/>
      <c r="ZB26" s="667"/>
      <c r="ZC26" s="667"/>
      <c r="ZD26" s="667"/>
      <c r="ZE26" s="667"/>
      <c r="ZF26" s="667"/>
      <c r="ZG26" s="667"/>
      <c r="ZH26" s="667"/>
      <c r="ZI26" s="667"/>
      <c r="ZJ26" s="667"/>
      <c r="ZK26" s="667"/>
      <c r="ZL26" s="667"/>
      <c r="ZM26" s="667"/>
      <c r="ZN26" s="667"/>
      <c r="ZO26" s="667"/>
      <c r="ZP26" s="667"/>
      <c r="ZQ26" s="667"/>
      <c r="ZR26" s="667"/>
      <c r="ZS26" s="667"/>
      <c r="ZT26" s="667"/>
      <c r="ZU26" s="667"/>
      <c r="ZV26" s="667"/>
      <c r="ZW26" s="667"/>
      <c r="ZX26" s="667"/>
      <c r="ZY26" s="667"/>
      <c r="ZZ26" s="667"/>
      <c r="AAA26" s="667"/>
      <c r="AAB26" s="667"/>
      <c r="AAC26" s="667"/>
      <c r="AAD26" s="667"/>
      <c r="AAE26" s="667"/>
      <c r="AAF26" s="667"/>
      <c r="AAG26" s="667"/>
      <c r="AAH26" s="667"/>
      <c r="AAI26" s="667"/>
      <c r="AAJ26" s="667"/>
      <c r="AAK26" s="667"/>
      <c r="AAL26" s="667"/>
      <c r="AAM26" s="667"/>
      <c r="AAN26" s="667"/>
      <c r="AAO26" s="667"/>
      <c r="AAP26" s="667"/>
      <c r="AAQ26" s="667"/>
      <c r="AAR26" s="667"/>
      <c r="AAS26" s="667"/>
      <c r="AAT26" s="667"/>
      <c r="AAU26" s="667"/>
      <c r="AAV26" s="667"/>
      <c r="AAW26" s="667"/>
      <c r="AAX26" s="667"/>
      <c r="AAY26" s="667"/>
      <c r="AAZ26" s="667"/>
      <c r="ABA26" s="667"/>
      <c r="ABB26" s="667"/>
      <c r="ABC26" s="667"/>
      <c r="ABD26" s="667"/>
      <c r="ABE26" s="667"/>
      <c r="ABF26" s="667"/>
      <c r="ABG26" s="667"/>
      <c r="ABH26" s="667"/>
      <c r="ABI26" s="667"/>
      <c r="ABJ26" s="667"/>
      <c r="ABK26" s="667"/>
      <c r="ABL26" s="667"/>
      <c r="ABM26" s="667"/>
      <c r="ABN26" s="667"/>
      <c r="ABO26" s="667"/>
      <c r="ABP26" s="667"/>
      <c r="ABQ26" s="667"/>
      <c r="ABR26" s="667"/>
      <c r="ABS26" s="667"/>
      <c r="ABT26" s="667"/>
      <c r="ABU26" s="667"/>
      <c r="ABV26" s="667"/>
      <c r="ABW26" s="667"/>
      <c r="ABX26" s="667"/>
      <c r="ABY26" s="667"/>
      <c r="ABZ26" s="667"/>
      <c r="ACA26" s="667"/>
      <c r="ACB26" s="667"/>
      <c r="ACC26" s="667"/>
      <c r="ACD26" s="667"/>
      <c r="ACE26" s="667"/>
      <c r="ACF26" s="667"/>
      <c r="ACG26" s="667"/>
      <c r="ACH26" s="667"/>
      <c r="ACI26" s="667"/>
      <c r="ACJ26" s="667"/>
      <c r="ACK26" s="667"/>
      <c r="ACL26" s="667"/>
      <c r="ACM26" s="667"/>
      <c r="ACN26" s="667"/>
      <c r="ACO26" s="667"/>
      <c r="ACP26" s="667"/>
      <c r="ACQ26" s="667"/>
      <c r="ACR26" s="667"/>
      <c r="ACS26" s="667"/>
      <c r="ACT26" s="667"/>
      <c r="ACU26" s="667"/>
      <c r="ACV26" s="667"/>
      <c r="ACW26" s="667"/>
      <c r="ACX26" s="667"/>
      <c r="ACY26" s="667"/>
      <c r="ACZ26" s="667"/>
      <c r="ADA26" s="667"/>
      <c r="ADB26" s="667"/>
      <c r="ADC26" s="667"/>
      <c r="ADD26" s="667"/>
      <c r="ADE26" s="667"/>
      <c r="ADF26" s="667"/>
      <c r="ADG26" s="667"/>
      <c r="ADH26" s="667"/>
      <c r="ADI26" s="667"/>
      <c r="ADJ26" s="667"/>
      <c r="ADK26" s="667"/>
    </row>
    <row r="27" spans="1:16384" ht="54" customHeight="1" x14ac:dyDescent="0.25">
      <c r="A27" s="180">
        <f>A26+1</f>
        <v>9</v>
      </c>
      <c r="B27" s="460" t="s">
        <v>238</v>
      </c>
      <c r="C27" s="460"/>
      <c r="D27" s="460"/>
      <c r="E27" s="460"/>
      <c r="F27" s="460"/>
      <c r="G27" s="460"/>
      <c r="H27" s="177"/>
      <c r="I27" s="177"/>
      <c r="J27" s="177"/>
      <c r="K27" s="180">
        <v>2000</v>
      </c>
      <c r="L27" s="461" t="s">
        <v>240</v>
      </c>
      <c r="M27" s="462"/>
      <c r="N27" s="182">
        <v>900</v>
      </c>
      <c r="O27" s="676"/>
      <c r="P27" s="178" t="s">
        <v>236</v>
      </c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67"/>
      <c r="AT27" s="667"/>
      <c r="AU27" s="667"/>
      <c r="AV27" s="667"/>
      <c r="AW27" s="667"/>
      <c r="AX27" s="667"/>
      <c r="AY27" s="667"/>
      <c r="AZ27" s="667"/>
      <c r="BA27" s="667"/>
      <c r="BB27" s="667"/>
      <c r="BC27" s="667"/>
      <c r="BD27" s="667"/>
      <c r="BE27" s="667"/>
      <c r="BF27" s="667"/>
      <c r="BG27" s="667"/>
      <c r="BH27" s="667"/>
      <c r="BI27" s="667"/>
      <c r="BJ27" s="667"/>
      <c r="BK27" s="667"/>
      <c r="BL27" s="667"/>
      <c r="BM27" s="667"/>
      <c r="BN27" s="667"/>
      <c r="BO27" s="667"/>
      <c r="BP27" s="667"/>
      <c r="BQ27" s="667"/>
      <c r="BR27" s="667"/>
      <c r="BS27" s="667"/>
      <c r="BT27" s="667"/>
      <c r="BU27" s="667"/>
      <c r="BV27" s="667"/>
      <c r="BW27" s="667"/>
      <c r="BX27" s="667"/>
      <c r="BY27" s="667"/>
      <c r="BZ27" s="667"/>
      <c r="CA27" s="667"/>
      <c r="CB27" s="667"/>
      <c r="CC27" s="667"/>
      <c r="CD27" s="667"/>
      <c r="CE27" s="667"/>
      <c r="CF27" s="667"/>
      <c r="CG27" s="667"/>
      <c r="CH27" s="667"/>
      <c r="CI27" s="667"/>
      <c r="CJ27" s="667"/>
      <c r="CK27" s="667"/>
      <c r="CL27" s="667"/>
      <c r="CM27" s="667"/>
      <c r="CN27" s="667"/>
      <c r="CO27" s="667"/>
      <c r="CP27" s="667"/>
      <c r="CQ27" s="667"/>
      <c r="CR27" s="667"/>
      <c r="CS27" s="667"/>
      <c r="CT27" s="667"/>
      <c r="CU27" s="667"/>
      <c r="CV27" s="667"/>
      <c r="CW27" s="667"/>
      <c r="CX27" s="667"/>
      <c r="CY27" s="667"/>
      <c r="CZ27" s="667"/>
      <c r="DA27" s="667"/>
      <c r="DB27" s="667"/>
      <c r="DC27" s="667"/>
      <c r="DD27" s="667"/>
      <c r="DE27" s="667"/>
      <c r="DF27" s="667"/>
      <c r="DG27" s="667"/>
      <c r="DH27" s="667"/>
      <c r="DI27" s="667"/>
      <c r="DJ27" s="667"/>
      <c r="DK27" s="667"/>
      <c r="DL27" s="667"/>
      <c r="DM27" s="667"/>
      <c r="DN27" s="667"/>
      <c r="DO27" s="667"/>
      <c r="DP27" s="667"/>
      <c r="DQ27" s="667"/>
      <c r="DR27" s="667"/>
      <c r="DS27" s="667"/>
      <c r="DT27" s="667"/>
      <c r="DU27" s="667"/>
      <c r="DV27" s="667"/>
      <c r="DW27" s="667"/>
      <c r="DX27" s="667"/>
      <c r="DY27" s="667"/>
      <c r="DZ27" s="667"/>
      <c r="EA27" s="667"/>
      <c r="EB27" s="667"/>
      <c r="EC27" s="667"/>
      <c r="ED27" s="667"/>
      <c r="EE27" s="667"/>
      <c r="EF27" s="667"/>
      <c r="EG27" s="667"/>
      <c r="EH27" s="667"/>
      <c r="EI27" s="667"/>
      <c r="EJ27" s="667"/>
      <c r="EK27" s="667"/>
      <c r="EL27" s="667"/>
      <c r="EM27" s="667"/>
      <c r="EN27" s="667"/>
      <c r="EO27" s="667"/>
      <c r="EP27" s="667"/>
      <c r="EQ27" s="667"/>
      <c r="ER27" s="667"/>
      <c r="ES27" s="667"/>
      <c r="ET27" s="667"/>
      <c r="EU27" s="667"/>
      <c r="EV27" s="667"/>
      <c r="EW27" s="667"/>
      <c r="EX27" s="667"/>
      <c r="EY27" s="667"/>
      <c r="EZ27" s="667"/>
      <c r="FA27" s="667"/>
      <c r="FB27" s="667"/>
      <c r="FC27" s="667"/>
      <c r="FD27" s="667"/>
      <c r="FE27" s="667"/>
      <c r="FF27" s="667"/>
      <c r="FG27" s="667"/>
      <c r="FH27" s="667"/>
      <c r="FI27" s="667"/>
      <c r="FJ27" s="667"/>
      <c r="FK27" s="667"/>
      <c r="FL27" s="667"/>
      <c r="FM27" s="667"/>
      <c r="FN27" s="667"/>
      <c r="FO27" s="667"/>
      <c r="FP27" s="667"/>
      <c r="FQ27" s="667"/>
      <c r="FR27" s="667"/>
      <c r="FS27" s="667"/>
      <c r="FT27" s="667"/>
      <c r="FU27" s="667"/>
      <c r="FV27" s="667"/>
      <c r="FW27" s="667"/>
      <c r="FX27" s="667"/>
      <c r="FY27" s="667"/>
      <c r="FZ27" s="667"/>
      <c r="GA27" s="667"/>
      <c r="GB27" s="667"/>
      <c r="GC27" s="667"/>
      <c r="GD27" s="667"/>
      <c r="GE27" s="667"/>
      <c r="GF27" s="667"/>
      <c r="GG27" s="667"/>
      <c r="GH27" s="667"/>
      <c r="GI27" s="667"/>
      <c r="GJ27" s="667"/>
      <c r="GK27" s="667"/>
      <c r="GL27" s="667"/>
      <c r="GM27" s="667"/>
      <c r="GN27" s="667"/>
      <c r="GO27" s="667"/>
      <c r="GP27" s="667"/>
      <c r="GQ27" s="667"/>
      <c r="GR27" s="667"/>
      <c r="GS27" s="667"/>
      <c r="GT27" s="667"/>
      <c r="GU27" s="667"/>
      <c r="GV27" s="667"/>
      <c r="GW27" s="667"/>
      <c r="GX27" s="667"/>
      <c r="GY27" s="667"/>
      <c r="GZ27" s="667"/>
      <c r="HA27" s="667"/>
      <c r="HB27" s="667"/>
      <c r="HC27" s="667"/>
      <c r="HD27" s="667"/>
      <c r="HE27" s="667"/>
      <c r="HF27" s="667"/>
      <c r="HG27" s="667"/>
      <c r="HH27" s="667"/>
      <c r="HI27" s="667"/>
      <c r="HJ27" s="667"/>
      <c r="HK27" s="667"/>
      <c r="HL27" s="667"/>
      <c r="HM27" s="667"/>
      <c r="HN27" s="667"/>
      <c r="HO27" s="667"/>
      <c r="HP27" s="667"/>
      <c r="HQ27" s="667"/>
      <c r="HR27" s="667"/>
      <c r="HS27" s="667"/>
      <c r="HT27" s="667"/>
      <c r="HU27" s="667"/>
      <c r="HV27" s="667"/>
      <c r="HW27" s="667"/>
      <c r="HX27" s="667"/>
      <c r="HY27" s="667"/>
      <c r="HZ27" s="667"/>
      <c r="IA27" s="667"/>
      <c r="IB27" s="667"/>
      <c r="IC27" s="667"/>
      <c r="ID27" s="667"/>
      <c r="IE27" s="667"/>
      <c r="IF27" s="667"/>
      <c r="IG27" s="667"/>
      <c r="IH27" s="667"/>
      <c r="II27" s="667"/>
      <c r="IJ27" s="667"/>
      <c r="IK27" s="667"/>
      <c r="IL27" s="667"/>
      <c r="IM27" s="667"/>
      <c r="IN27" s="667"/>
      <c r="IO27" s="667"/>
      <c r="IP27" s="667"/>
      <c r="IQ27" s="667"/>
      <c r="IR27" s="667"/>
      <c r="IS27" s="667"/>
      <c r="IT27" s="667"/>
      <c r="IU27" s="667"/>
      <c r="IV27" s="667"/>
      <c r="IW27" s="667"/>
      <c r="IX27" s="667"/>
      <c r="IY27" s="667"/>
      <c r="IZ27" s="667"/>
      <c r="JA27" s="667"/>
      <c r="JB27" s="667"/>
      <c r="JC27" s="667"/>
      <c r="JD27" s="667"/>
      <c r="JE27" s="667"/>
      <c r="JF27" s="667"/>
      <c r="JG27" s="667"/>
      <c r="JH27" s="667"/>
      <c r="JI27" s="667"/>
      <c r="JJ27" s="667"/>
      <c r="JK27" s="667"/>
      <c r="JL27" s="667"/>
      <c r="JM27" s="667"/>
      <c r="JN27" s="667"/>
      <c r="JO27" s="667"/>
      <c r="JP27" s="667"/>
      <c r="JQ27" s="667"/>
      <c r="JR27" s="667"/>
      <c r="JS27" s="667"/>
      <c r="JT27" s="667"/>
      <c r="JU27" s="667"/>
      <c r="JV27" s="667"/>
      <c r="JW27" s="667"/>
      <c r="JX27" s="667"/>
      <c r="JY27" s="667"/>
      <c r="JZ27" s="667"/>
      <c r="KA27" s="667"/>
      <c r="KB27" s="667"/>
      <c r="KC27" s="667"/>
      <c r="KD27" s="667"/>
      <c r="KE27" s="667"/>
      <c r="KF27" s="667"/>
      <c r="KG27" s="667"/>
      <c r="KH27" s="667"/>
      <c r="KI27" s="667"/>
      <c r="KJ27" s="667"/>
      <c r="KK27" s="667"/>
      <c r="KL27" s="667"/>
      <c r="KM27" s="667"/>
      <c r="KN27" s="667"/>
      <c r="KO27" s="667"/>
      <c r="KP27" s="667"/>
      <c r="KQ27" s="667"/>
      <c r="KR27" s="667"/>
      <c r="KS27" s="667"/>
      <c r="KT27" s="667"/>
      <c r="KU27" s="667"/>
      <c r="KV27" s="667"/>
      <c r="KW27" s="667"/>
      <c r="KX27" s="667"/>
      <c r="KY27" s="667"/>
      <c r="KZ27" s="667"/>
      <c r="LA27" s="667"/>
      <c r="LB27" s="667"/>
      <c r="LC27" s="667"/>
      <c r="LD27" s="667"/>
      <c r="LE27" s="667"/>
      <c r="LF27" s="667"/>
      <c r="LG27" s="667"/>
      <c r="LH27" s="667"/>
      <c r="LI27" s="667"/>
      <c r="LJ27" s="667"/>
      <c r="LK27" s="667"/>
      <c r="LL27" s="667"/>
      <c r="LM27" s="667"/>
      <c r="LN27" s="667"/>
      <c r="LO27" s="667"/>
      <c r="LP27" s="667"/>
      <c r="LQ27" s="667"/>
      <c r="LR27" s="667"/>
      <c r="LS27" s="667"/>
      <c r="LT27" s="667"/>
      <c r="LU27" s="667"/>
      <c r="LV27" s="667"/>
      <c r="LW27" s="667"/>
      <c r="LX27" s="667"/>
      <c r="LY27" s="667"/>
      <c r="LZ27" s="667"/>
      <c r="MA27" s="667"/>
      <c r="MB27" s="667"/>
      <c r="MC27" s="667"/>
      <c r="MD27" s="667"/>
      <c r="ME27" s="667"/>
      <c r="MF27" s="667"/>
      <c r="MG27" s="667"/>
      <c r="MH27" s="667"/>
      <c r="MI27" s="667"/>
      <c r="MJ27" s="667"/>
      <c r="MK27" s="667"/>
      <c r="ML27" s="667"/>
      <c r="MM27" s="667"/>
      <c r="MN27" s="667"/>
      <c r="MO27" s="667"/>
      <c r="MP27" s="667"/>
      <c r="MQ27" s="667"/>
      <c r="MR27" s="667"/>
      <c r="MS27" s="667"/>
      <c r="MT27" s="667"/>
      <c r="MU27" s="667"/>
      <c r="MV27" s="667"/>
      <c r="MW27" s="667"/>
      <c r="MX27" s="667"/>
      <c r="MY27" s="667"/>
      <c r="MZ27" s="667"/>
      <c r="NA27" s="667"/>
      <c r="NB27" s="667"/>
      <c r="NC27" s="667"/>
      <c r="ND27" s="667"/>
      <c r="NE27" s="667"/>
      <c r="NF27" s="667"/>
      <c r="NG27" s="667"/>
      <c r="NH27" s="667"/>
      <c r="NI27" s="667"/>
      <c r="NJ27" s="667"/>
      <c r="NK27" s="667"/>
      <c r="NL27" s="667"/>
      <c r="NM27" s="667"/>
      <c r="NN27" s="667"/>
      <c r="NO27" s="667"/>
      <c r="NP27" s="667"/>
      <c r="NQ27" s="667"/>
      <c r="NR27" s="667"/>
      <c r="NS27" s="667"/>
      <c r="NT27" s="667"/>
      <c r="NU27" s="667"/>
      <c r="NV27" s="667"/>
      <c r="NW27" s="667"/>
      <c r="NX27" s="667"/>
      <c r="NY27" s="667"/>
      <c r="NZ27" s="667"/>
      <c r="OA27" s="667"/>
      <c r="OB27" s="667"/>
      <c r="OC27" s="667"/>
      <c r="OD27" s="667"/>
      <c r="OE27" s="667"/>
      <c r="OF27" s="667"/>
      <c r="OG27" s="667"/>
      <c r="OH27" s="667"/>
      <c r="OI27" s="667"/>
      <c r="OJ27" s="667"/>
      <c r="OK27" s="667"/>
      <c r="OL27" s="667"/>
      <c r="OM27" s="667"/>
      <c r="ON27" s="667"/>
      <c r="OO27" s="667"/>
      <c r="OP27" s="667"/>
      <c r="OQ27" s="667"/>
      <c r="OR27" s="667"/>
      <c r="OS27" s="667"/>
      <c r="OT27" s="667"/>
      <c r="OU27" s="667"/>
      <c r="OV27" s="667"/>
      <c r="OW27" s="667"/>
      <c r="OX27" s="667"/>
      <c r="OY27" s="667"/>
      <c r="OZ27" s="667"/>
      <c r="PA27" s="667"/>
      <c r="PB27" s="667"/>
      <c r="PC27" s="667"/>
      <c r="PD27" s="667"/>
      <c r="PE27" s="667"/>
      <c r="PF27" s="667"/>
      <c r="PG27" s="667"/>
      <c r="PH27" s="667"/>
      <c r="PI27" s="667"/>
      <c r="PJ27" s="667"/>
      <c r="PK27" s="667"/>
      <c r="PL27" s="667"/>
      <c r="PM27" s="667"/>
      <c r="PN27" s="667"/>
      <c r="PO27" s="667"/>
      <c r="PP27" s="667"/>
      <c r="PQ27" s="667"/>
      <c r="PR27" s="667"/>
      <c r="PS27" s="667"/>
      <c r="PT27" s="667"/>
      <c r="PU27" s="667"/>
      <c r="PV27" s="667"/>
      <c r="PW27" s="667"/>
      <c r="PX27" s="667"/>
      <c r="PY27" s="667"/>
      <c r="PZ27" s="667"/>
      <c r="QA27" s="667"/>
      <c r="QB27" s="667"/>
      <c r="QC27" s="667"/>
      <c r="QD27" s="667"/>
      <c r="QE27" s="667"/>
      <c r="QF27" s="667"/>
      <c r="QG27" s="667"/>
      <c r="QH27" s="667"/>
      <c r="QI27" s="667"/>
      <c r="QJ27" s="667"/>
      <c r="QK27" s="667"/>
      <c r="QL27" s="667"/>
      <c r="QM27" s="667"/>
      <c r="QN27" s="667"/>
      <c r="QO27" s="667"/>
      <c r="QP27" s="667"/>
      <c r="QQ27" s="667"/>
      <c r="QR27" s="667"/>
      <c r="QS27" s="667"/>
      <c r="QT27" s="667"/>
      <c r="QU27" s="667"/>
      <c r="QV27" s="667"/>
      <c r="QW27" s="667"/>
      <c r="QX27" s="667"/>
      <c r="QY27" s="667"/>
      <c r="QZ27" s="667"/>
      <c r="RA27" s="667"/>
      <c r="RB27" s="667"/>
      <c r="RC27" s="667"/>
      <c r="RD27" s="667"/>
      <c r="RE27" s="667"/>
      <c r="RF27" s="667"/>
      <c r="RG27" s="667"/>
      <c r="RH27" s="667"/>
      <c r="RI27" s="667"/>
      <c r="RJ27" s="667"/>
      <c r="RK27" s="667"/>
      <c r="RL27" s="667"/>
      <c r="RM27" s="667"/>
      <c r="RN27" s="667"/>
      <c r="RO27" s="667"/>
      <c r="RP27" s="667"/>
      <c r="RQ27" s="667"/>
      <c r="RR27" s="667"/>
      <c r="RS27" s="667"/>
      <c r="RT27" s="667"/>
      <c r="RU27" s="667"/>
      <c r="RV27" s="667"/>
      <c r="RW27" s="667"/>
      <c r="RX27" s="667"/>
      <c r="RY27" s="667"/>
      <c r="RZ27" s="667"/>
      <c r="SA27" s="667"/>
      <c r="SB27" s="667"/>
      <c r="SC27" s="667"/>
      <c r="SD27" s="667"/>
      <c r="SE27" s="667"/>
      <c r="SF27" s="667"/>
      <c r="SG27" s="667"/>
      <c r="SH27" s="667"/>
      <c r="SI27" s="667"/>
      <c r="SJ27" s="667"/>
      <c r="SK27" s="667"/>
      <c r="SL27" s="667"/>
      <c r="SM27" s="667"/>
      <c r="SN27" s="667"/>
      <c r="SO27" s="667"/>
      <c r="SP27" s="667"/>
      <c r="SQ27" s="667"/>
      <c r="SR27" s="667"/>
      <c r="SS27" s="667"/>
      <c r="ST27" s="667"/>
      <c r="SU27" s="667"/>
      <c r="SV27" s="667"/>
      <c r="SW27" s="667"/>
      <c r="SX27" s="667"/>
      <c r="SY27" s="667"/>
      <c r="SZ27" s="667"/>
      <c r="TA27" s="667"/>
      <c r="TB27" s="667"/>
      <c r="TC27" s="667"/>
      <c r="TD27" s="667"/>
      <c r="TE27" s="667"/>
      <c r="TF27" s="667"/>
      <c r="TG27" s="667"/>
      <c r="TH27" s="667"/>
      <c r="TI27" s="667"/>
      <c r="TJ27" s="667"/>
      <c r="TK27" s="667"/>
      <c r="TL27" s="667"/>
      <c r="TM27" s="667"/>
      <c r="TN27" s="667"/>
      <c r="TO27" s="667"/>
      <c r="TP27" s="667"/>
      <c r="TQ27" s="667"/>
      <c r="TR27" s="667"/>
      <c r="TS27" s="667"/>
      <c r="TT27" s="667"/>
      <c r="TU27" s="667"/>
      <c r="TV27" s="667"/>
      <c r="TW27" s="667"/>
      <c r="TX27" s="667"/>
      <c r="TY27" s="667"/>
      <c r="TZ27" s="667"/>
      <c r="UA27" s="667"/>
      <c r="UB27" s="667"/>
      <c r="UC27" s="667"/>
      <c r="UD27" s="667"/>
      <c r="UE27" s="667"/>
      <c r="UF27" s="667"/>
      <c r="UG27" s="667"/>
      <c r="UH27" s="667"/>
      <c r="UI27" s="667"/>
      <c r="UJ27" s="667"/>
      <c r="UK27" s="667"/>
      <c r="UL27" s="667"/>
      <c r="UM27" s="667"/>
      <c r="UN27" s="667"/>
      <c r="UO27" s="667"/>
      <c r="UP27" s="667"/>
      <c r="UQ27" s="667"/>
      <c r="UR27" s="667"/>
      <c r="US27" s="667"/>
      <c r="UT27" s="667"/>
      <c r="UU27" s="667"/>
      <c r="UV27" s="667"/>
      <c r="UW27" s="667"/>
      <c r="UX27" s="667"/>
      <c r="UY27" s="667"/>
      <c r="UZ27" s="667"/>
      <c r="VA27" s="667"/>
      <c r="VB27" s="667"/>
      <c r="VC27" s="667"/>
      <c r="VD27" s="667"/>
      <c r="VE27" s="667"/>
      <c r="VF27" s="667"/>
      <c r="VG27" s="667"/>
      <c r="VH27" s="667"/>
      <c r="VI27" s="667"/>
      <c r="VJ27" s="667"/>
      <c r="VK27" s="667"/>
      <c r="VL27" s="667"/>
      <c r="VM27" s="667"/>
      <c r="VN27" s="667"/>
      <c r="VO27" s="667"/>
      <c r="VP27" s="667"/>
      <c r="VQ27" s="667"/>
      <c r="VR27" s="667"/>
      <c r="VS27" s="667"/>
      <c r="VT27" s="667"/>
      <c r="VU27" s="667"/>
      <c r="VV27" s="667"/>
      <c r="VW27" s="667"/>
      <c r="VX27" s="667"/>
      <c r="VY27" s="667"/>
      <c r="VZ27" s="667"/>
      <c r="WA27" s="667"/>
      <c r="WB27" s="667"/>
      <c r="WC27" s="667"/>
      <c r="WD27" s="667"/>
      <c r="WE27" s="667"/>
      <c r="WF27" s="667"/>
      <c r="WG27" s="667"/>
      <c r="WH27" s="667"/>
      <c r="WI27" s="667"/>
      <c r="WJ27" s="667"/>
      <c r="WK27" s="667"/>
      <c r="WL27" s="667"/>
      <c r="WM27" s="667"/>
      <c r="WN27" s="667"/>
      <c r="WO27" s="667"/>
      <c r="WP27" s="667"/>
      <c r="WQ27" s="667"/>
      <c r="WR27" s="667"/>
      <c r="WS27" s="667"/>
      <c r="WT27" s="667"/>
      <c r="WU27" s="667"/>
      <c r="WV27" s="667"/>
      <c r="WW27" s="667"/>
      <c r="WX27" s="667"/>
      <c r="WY27" s="667"/>
      <c r="WZ27" s="667"/>
      <c r="XA27" s="667"/>
      <c r="XB27" s="667"/>
      <c r="XC27" s="667"/>
      <c r="XD27" s="667"/>
      <c r="XE27" s="667"/>
      <c r="XF27" s="667"/>
      <c r="XG27" s="667"/>
      <c r="XH27" s="667"/>
      <c r="XI27" s="667"/>
      <c r="XJ27" s="667"/>
      <c r="XK27" s="667"/>
      <c r="XL27" s="667"/>
      <c r="XM27" s="667"/>
      <c r="XN27" s="667"/>
      <c r="XO27" s="667"/>
      <c r="XP27" s="667"/>
      <c r="XQ27" s="667"/>
      <c r="XR27" s="667"/>
      <c r="XS27" s="667"/>
      <c r="XT27" s="667"/>
      <c r="XU27" s="667"/>
      <c r="XV27" s="667"/>
      <c r="XW27" s="667"/>
      <c r="XX27" s="667"/>
      <c r="XY27" s="667"/>
      <c r="XZ27" s="667"/>
      <c r="YA27" s="667"/>
      <c r="YB27" s="667"/>
      <c r="YC27" s="667"/>
      <c r="YD27" s="667"/>
      <c r="YE27" s="667"/>
      <c r="YF27" s="667"/>
      <c r="YG27" s="667"/>
      <c r="YH27" s="667"/>
      <c r="YI27" s="667"/>
      <c r="YJ27" s="667"/>
      <c r="YK27" s="667"/>
      <c r="YL27" s="667"/>
      <c r="YM27" s="667"/>
      <c r="YN27" s="667"/>
      <c r="YO27" s="667"/>
      <c r="YP27" s="667"/>
      <c r="YQ27" s="667"/>
      <c r="YR27" s="667"/>
      <c r="YS27" s="667"/>
      <c r="YT27" s="667"/>
      <c r="YU27" s="667"/>
      <c r="YV27" s="667"/>
      <c r="YW27" s="667"/>
      <c r="YX27" s="667"/>
      <c r="YY27" s="667"/>
      <c r="YZ27" s="667"/>
      <c r="ZA27" s="667"/>
      <c r="ZB27" s="667"/>
      <c r="ZC27" s="667"/>
      <c r="ZD27" s="667"/>
      <c r="ZE27" s="667"/>
      <c r="ZF27" s="667"/>
      <c r="ZG27" s="667"/>
      <c r="ZH27" s="667"/>
      <c r="ZI27" s="667"/>
      <c r="ZJ27" s="667"/>
      <c r="ZK27" s="667"/>
      <c r="ZL27" s="667"/>
      <c r="ZM27" s="667"/>
      <c r="ZN27" s="667"/>
      <c r="ZO27" s="667"/>
      <c r="ZP27" s="667"/>
      <c r="ZQ27" s="667"/>
      <c r="ZR27" s="667"/>
      <c r="ZS27" s="667"/>
      <c r="ZT27" s="667"/>
      <c r="ZU27" s="667"/>
      <c r="ZV27" s="667"/>
      <c r="ZW27" s="667"/>
      <c r="ZX27" s="667"/>
      <c r="ZY27" s="667"/>
      <c r="ZZ27" s="667"/>
      <c r="AAA27" s="667"/>
      <c r="AAB27" s="667"/>
      <c r="AAC27" s="667"/>
      <c r="AAD27" s="667"/>
      <c r="AAE27" s="667"/>
      <c r="AAF27" s="667"/>
      <c r="AAG27" s="667"/>
      <c r="AAH27" s="667"/>
      <c r="AAI27" s="667"/>
      <c r="AAJ27" s="667"/>
      <c r="AAK27" s="667"/>
      <c r="AAL27" s="667"/>
      <c r="AAM27" s="667"/>
      <c r="AAN27" s="667"/>
      <c r="AAO27" s="667"/>
      <c r="AAP27" s="667"/>
      <c r="AAQ27" s="667"/>
      <c r="AAR27" s="667"/>
      <c r="AAS27" s="667"/>
      <c r="AAT27" s="667"/>
      <c r="AAU27" s="667"/>
      <c r="AAV27" s="667"/>
      <c r="AAW27" s="667"/>
      <c r="AAX27" s="667"/>
      <c r="AAY27" s="667"/>
      <c r="AAZ27" s="667"/>
      <c r="ABA27" s="667"/>
      <c r="ABB27" s="667"/>
      <c r="ABC27" s="667"/>
      <c r="ABD27" s="667"/>
      <c r="ABE27" s="667"/>
      <c r="ABF27" s="667"/>
      <c r="ABG27" s="667"/>
      <c r="ABH27" s="667"/>
      <c r="ABI27" s="667"/>
      <c r="ABJ27" s="667"/>
      <c r="ABK27" s="667"/>
      <c r="ABL27" s="667"/>
      <c r="ABM27" s="667"/>
      <c r="ABN27" s="667"/>
      <c r="ABO27" s="667"/>
      <c r="ABP27" s="667"/>
      <c r="ABQ27" s="667"/>
      <c r="ABR27" s="667"/>
      <c r="ABS27" s="667"/>
      <c r="ABT27" s="667"/>
      <c r="ABU27" s="667"/>
      <c r="ABV27" s="667"/>
      <c r="ABW27" s="667"/>
      <c r="ABX27" s="667"/>
      <c r="ABY27" s="667"/>
      <c r="ABZ27" s="667"/>
      <c r="ACA27" s="667"/>
      <c r="ACB27" s="667"/>
      <c r="ACC27" s="667"/>
      <c r="ACD27" s="667"/>
      <c r="ACE27" s="667"/>
      <c r="ACF27" s="667"/>
      <c r="ACG27" s="667"/>
      <c r="ACH27" s="667"/>
      <c r="ACI27" s="667"/>
      <c r="ACJ27" s="667"/>
      <c r="ACK27" s="667"/>
      <c r="ACL27" s="667"/>
      <c r="ACM27" s="667"/>
      <c r="ACN27" s="667"/>
      <c r="ACO27" s="667"/>
      <c r="ACP27" s="667"/>
      <c r="ACQ27" s="667"/>
      <c r="ACR27" s="667"/>
      <c r="ACS27" s="667"/>
      <c r="ACT27" s="667"/>
      <c r="ACU27" s="667"/>
      <c r="ACV27" s="667"/>
      <c r="ACW27" s="667"/>
      <c r="ACX27" s="667"/>
      <c r="ACY27" s="667"/>
      <c r="ACZ27" s="667"/>
      <c r="ADA27" s="667"/>
      <c r="ADB27" s="667"/>
      <c r="ADC27" s="667"/>
      <c r="ADD27" s="667"/>
      <c r="ADE27" s="667"/>
      <c r="ADF27" s="667"/>
      <c r="ADG27" s="667"/>
      <c r="ADH27" s="667"/>
      <c r="ADI27" s="667"/>
      <c r="ADJ27" s="667"/>
      <c r="ADK27" s="667"/>
    </row>
    <row r="28" spans="1:16384" ht="33" customHeight="1" x14ac:dyDescent="0.25">
      <c r="A28" s="180">
        <f t="shared" si="0"/>
        <v>10</v>
      </c>
      <c r="B28" s="460" t="s">
        <v>228</v>
      </c>
      <c r="C28" s="460"/>
      <c r="D28" s="460"/>
      <c r="E28" s="460"/>
      <c r="F28" s="460"/>
      <c r="G28" s="460"/>
      <c r="H28" s="177"/>
      <c r="I28" s="177"/>
      <c r="J28" s="177"/>
      <c r="K28" s="180"/>
      <c r="L28" s="461"/>
      <c r="M28" s="462"/>
      <c r="N28" s="182"/>
      <c r="O28" s="676"/>
      <c r="P28" s="178" t="s">
        <v>54</v>
      </c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67"/>
      <c r="AT28" s="667"/>
      <c r="AU28" s="667"/>
      <c r="AV28" s="667"/>
      <c r="AW28" s="667"/>
      <c r="AX28" s="667"/>
      <c r="AY28" s="667"/>
      <c r="AZ28" s="667"/>
      <c r="BA28" s="667"/>
      <c r="BB28" s="667"/>
      <c r="BC28" s="667"/>
      <c r="BD28" s="667"/>
      <c r="BE28" s="667"/>
      <c r="BF28" s="667"/>
      <c r="BG28" s="667"/>
      <c r="BH28" s="667"/>
      <c r="BI28" s="667"/>
      <c r="BJ28" s="667"/>
      <c r="BK28" s="667"/>
      <c r="BL28" s="667"/>
      <c r="BM28" s="667"/>
      <c r="BN28" s="667"/>
      <c r="BO28" s="667"/>
      <c r="BP28" s="667"/>
      <c r="BQ28" s="667"/>
      <c r="BR28" s="667"/>
      <c r="BS28" s="667"/>
      <c r="BT28" s="667"/>
      <c r="BU28" s="667"/>
      <c r="BV28" s="667"/>
      <c r="BW28" s="667"/>
      <c r="BX28" s="667"/>
      <c r="BY28" s="667"/>
      <c r="BZ28" s="667"/>
      <c r="CA28" s="667"/>
      <c r="CB28" s="667"/>
      <c r="CC28" s="667"/>
      <c r="CD28" s="667"/>
      <c r="CE28" s="667"/>
      <c r="CF28" s="667"/>
      <c r="CG28" s="667"/>
      <c r="CH28" s="667"/>
      <c r="CI28" s="667"/>
      <c r="CJ28" s="667"/>
      <c r="CK28" s="667"/>
      <c r="CL28" s="667"/>
      <c r="CM28" s="667"/>
      <c r="CN28" s="667"/>
      <c r="CO28" s="667"/>
      <c r="CP28" s="667"/>
      <c r="CQ28" s="667"/>
      <c r="CR28" s="667"/>
      <c r="CS28" s="667"/>
      <c r="CT28" s="667"/>
      <c r="CU28" s="667"/>
      <c r="CV28" s="667"/>
      <c r="CW28" s="667"/>
      <c r="CX28" s="667"/>
      <c r="CY28" s="667"/>
      <c r="CZ28" s="667"/>
      <c r="DA28" s="667"/>
      <c r="DB28" s="667"/>
      <c r="DC28" s="667"/>
      <c r="DD28" s="667"/>
      <c r="DE28" s="667"/>
      <c r="DF28" s="667"/>
      <c r="DG28" s="667"/>
      <c r="DH28" s="667"/>
      <c r="DI28" s="667"/>
      <c r="DJ28" s="667"/>
      <c r="DK28" s="667"/>
      <c r="DL28" s="667"/>
      <c r="DM28" s="667"/>
      <c r="DN28" s="667"/>
      <c r="DO28" s="667"/>
      <c r="DP28" s="667"/>
      <c r="DQ28" s="667"/>
      <c r="DR28" s="667"/>
      <c r="DS28" s="667"/>
      <c r="DT28" s="667"/>
      <c r="DU28" s="667"/>
      <c r="DV28" s="667"/>
      <c r="DW28" s="667"/>
      <c r="DX28" s="667"/>
      <c r="DY28" s="667"/>
      <c r="DZ28" s="667"/>
      <c r="EA28" s="667"/>
      <c r="EB28" s="667"/>
      <c r="EC28" s="667"/>
      <c r="ED28" s="667"/>
      <c r="EE28" s="667"/>
      <c r="EF28" s="667"/>
      <c r="EG28" s="667"/>
      <c r="EH28" s="667"/>
      <c r="EI28" s="667"/>
      <c r="EJ28" s="667"/>
      <c r="EK28" s="667"/>
      <c r="EL28" s="667"/>
      <c r="EM28" s="667"/>
      <c r="EN28" s="667"/>
      <c r="EO28" s="667"/>
      <c r="EP28" s="667"/>
      <c r="EQ28" s="667"/>
      <c r="ER28" s="667"/>
      <c r="ES28" s="667"/>
      <c r="ET28" s="667"/>
      <c r="EU28" s="667"/>
      <c r="EV28" s="667"/>
      <c r="EW28" s="667"/>
      <c r="EX28" s="667"/>
      <c r="EY28" s="667"/>
      <c r="EZ28" s="667"/>
      <c r="FA28" s="667"/>
      <c r="FB28" s="667"/>
      <c r="FC28" s="667"/>
      <c r="FD28" s="667"/>
      <c r="FE28" s="667"/>
      <c r="FF28" s="667"/>
      <c r="FG28" s="667"/>
      <c r="FH28" s="667"/>
      <c r="FI28" s="667"/>
      <c r="FJ28" s="667"/>
      <c r="FK28" s="667"/>
      <c r="FL28" s="667"/>
      <c r="FM28" s="667"/>
      <c r="FN28" s="667"/>
      <c r="FO28" s="667"/>
      <c r="FP28" s="667"/>
      <c r="FQ28" s="667"/>
      <c r="FR28" s="667"/>
      <c r="FS28" s="667"/>
      <c r="FT28" s="667"/>
      <c r="FU28" s="667"/>
      <c r="FV28" s="667"/>
      <c r="FW28" s="667"/>
      <c r="FX28" s="667"/>
      <c r="FY28" s="667"/>
      <c r="FZ28" s="667"/>
      <c r="GA28" s="667"/>
      <c r="GB28" s="667"/>
      <c r="GC28" s="667"/>
      <c r="GD28" s="667"/>
      <c r="GE28" s="667"/>
      <c r="GF28" s="667"/>
      <c r="GG28" s="667"/>
      <c r="GH28" s="667"/>
      <c r="GI28" s="667"/>
      <c r="GJ28" s="667"/>
      <c r="GK28" s="667"/>
      <c r="GL28" s="667"/>
      <c r="GM28" s="667"/>
      <c r="GN28" s="667"/>
      <c r="GO28" s="667"/>
      <c r="GP28" s="667"/>
      <c r="GQ28" s="667"/>
      <c r="GR28" s="667"/>
      <c r="GS28" s="667"/>
      <c r="GT28" s="667"/>
      <c r="GU28" s="667"/>
      <c r="GV28" s="667"/>
      <c r="GW28" s="667"/>
      <c r="GX28" s="667"/>
      <c r="GY28" s="667"/>
      <c r="GZ28" s="667"/>
      <c r="HA28" s="667"/>
      <c r="HB28" s="667"/>
      <c r="HC28" s="667"/>
      <c r="HD28" s="667"/>
      <c r="HE28" s="667"/>
      <c r="HF28" s="667"/>
      <c r="HG28" s="667"/>
      <c r="HH28" s="667"/>
      <c r="HI28" s="667"/>
      <c r="HJ28" s="667"/>
      <c r="HK28" s="667"/>
      <c r="HL28" s="667"/>
      <c r="HM28" s="667"/>
      <c r="HN28" s="667"/>
      <c r="HO28" s="667"/>
      <c r="HP28" s="667"/>
      <c r="HQ28" s="667"/>
      <c r="HR28" s="667"/>
      <c r="HS28" s="667"/>
      <c r="HT28" s="667"/>
      <c r="HU28" s="667"/>
      <c r="HV28" s="667"/>
      <c r="HW28" s="667"/>
      <c r="HX28" s="667"/>
      <c r="HY28" s="667"/>
      <c r="HZ28" s="667"/>
      <c r="IA28" s="667"/>
      <c r="IB28" s="667"/>
      <c r="IC28" s="667"/>
      <c r="ID28" s="667"/>
      <c r="IE28" s="667"/>
      <c r="IF28" s="667"/>
      <c r="IG28" s="667"/>
      <c r="IH28" s="667"/>
      <c r="II28" s="667"/>
      <c r="IJ28" s="667"/>
      <c r="IK28" s="667"/>
      <c r="IL28" s="667"/>
      <c r="IM28" s="667"/>
      <c r="IN28" s="667"/>
      <c r="IO28" s="667"/>
      <c r="IP28" s="667"/>
      <c r="IQ28" s="667"/>
      <c r="IR28" s="667"/>
      <c r="IS28" s="667"/>
      <c r="IT28" s="667"/>
      <c r="IU28" s="667"/>
      <c r="IV28" s="667"/>
      <c r="IW28" s="667"/>
      <c r="IX28" s="667"/>
      <c r="IY28" s="667"/>
      <c r="IZ28" s="667"/>
      <c r="JA28" s="667"/>
      <c r="JB28" s="667"/>
      <c r="JC28" s="667"/>
      <c r="JD28" s="667"/>
      <c r="JE28" s="667"/>
      <c r="JF28" s="667"/>
      <c r="JG28" s="667"/>
      <c r="JH28" s="667"/>
      <c r="JI28" s="667"/>
      <c r="JJ28" s="667"/>
      <c r="JK28" s="667"/>
      <c r="JL28" s="667"/>
      <c r="JM28" s="667"/>
      <c r="JN28" s="667"/>
      <c r="JO28" s="667"/>
      <c r="JP28" s="667"/>
      <c r="JQ28" s="667"/>
      <c r="JR28" s="667"/>
      <c r="JS28" s="667"/>
      <c r="JT28" s="667"/>
      <c r="JU28" s="667"/>
      <c r="JV28" s="667"/>
      <c r="JW28" s="667"/>
      <c r="JX28" s="667"/>
      <c r="JY28" s="667"/>
      <c r="JZ28" s="667"/>
      <c r="KA28" s="667"/>
      <c r="KB28" s="667"/>
      <c r="KC28" s="667"/>
      <c r="KD28" s="667"/>
      <c r="KE28" s="667"/>
      <c r="KF28" s="667"/>
      <c r="KG28" s="667"/>
      <c r="KH28" s="667"/>
      <c r="KI28" s="667"/>
      <c r="KJ28" s="667"/>
      <c r="KK28" s="667"/>
      <c r="KL28" s="667"/>
      <c r="KM28" s="667"/>
      <c r="KN28" s="667"/>
      <c r="KO28" s="667"/>
      <c r="KP28" s="667"/>
      <c r="KQ28" s="667"/>
      <c r="KR28" s="667"/>
      <c r="KS28" s="667"/>
      <c r="KT28" s="667"/>
      <c r="KU28" s="667"/>
      <c r="KV28" s="667"/>
      <c r="KW28" s="667"/>
      <c r="KX28" s="667"/>
      <c r="KY28" s="667"/>
      <c r="KZ28" s="667"/>
      <c r="LA28" s="667"/>
      <c r="LB28" s="667"/>
      <c r="LC28" s="667"/>
      <c r="LD28" s="667"/>
      <c r="LE28" s="667"/>
      <c r="LF28" s="667"/>
      <c r="LG28" s="667"/>
      <c r="LH28" s="667"/>
      <c r="LI28" s="667"/>
      <c r="LJ28" s="667"/>
      <c r="LK28" s="667"/>
      <c r="LL28" s="667"/>
      <c r="LM28" s="667"/>
      <c r="LN28" s="667"/>
      <c r="LO28" s="667"/>
      <c r="LP28" s="667"/>
      <c r="LQ28" s="667"/>
      <c r="LR28" s="667"/>
      <c r="LS28" s="667"/>
      <c r="LT28" s="667"/>
      <c r="LU28" s="667"/>
      <c r="LV28" s="667"/>
      <c r="LW28" s="667"/>
      <c r="LX28" s="667"/>
      <c r="LY28" s="667"/>
      <c r="LZ28" s="667"/>
      <c r="MA28" s="667"/>
      <c r="MB28" s="667"/>
      <c r="MC28" s="667"/>
      <c r="MD28" s="667"/>
      <c r="ME28" s="667"/>
      <c r="MF28" s="667"/>
      <c r="MG28" s="667"/>
      <c r="MH28" s="667"/>
      <c r="MI28" s="667"/>
      <c r="MJ28" s="667"/>
      <c r="MK28" s="667"/>
      <c r="ML28" s="667"/>
      <c r="MM28" s="667"/>
      <c r="MN28" s="667"/>
      <c r="MO28" s="667"/>
      <c r="MP28" s="667"/>
      <c r="MQ28" s="667"/>
      <c r="MR28" s="667"/>
      <c r="MS28" s="667"/>
      <c r="MT28" s="667"/>
      <c r="MU28" s="667"/>
      <c r="MV28" s="667"/>
      <c r="MW28" s="667"/>
      <c r="MX28" s="667"/>
      <c r="MY28" s="667"/>
      <c r="MZ28" s="667"/>
      <c r="NA28" s="667"/>
      <c r="NB28" s="667"/>
      <c r="NC28" s="667"/>
      <c r="ND28" s="667"/>
      <c r="NE28" s="667"/>
      <c r="NF28" s="667"/>
      <c r="NG28" s="667"/>
      <c r="NH28" s="667"/>
      <c r="NI28" s="667"/>
      <c r="NJ28" s="667"/>
      <c r="NK28" s="667"/>
      <c r="NL28" s="667"/>
      <c r="NM28" s="667"/>
      <c r="NN28" s="667"/>
      <c r="NO28" s="667"/>
      <c r="NP28" s="667"/>
      <c r="NQ28" s="667"/>
      <c r="NR28" s="667"/>
      <c r="NS28" s="667"/>
      <c r="NT28" s="667"/>
      <c r="NU28" s="667"/>
      <c r="NV28" s="667"/>
      <c r="NW28" s="667"/>
      <c r="NX28" s="667"/>
      <c r="NY28" s="667"/>
      <c r="NZ28" s="667"/>
      <c r="OA28" s="667"/>
      <c r="OB28" s="667"/>
      <c r="OC28" s="667"/>
      <c r="OD28" s="667"/>
      <c r="OE28" s="667"/>
      <c r="OF28" s="667"/>
      <c r="OG28" s="667"/>
      <c r="OH28" s="667"/>
      <c r="OI28" s="667"/>
      <c r="OJ28" s="667"/>
      <c r="OK28" s="667"/>
      <c r="OL28" s="667"/>
      <c r="OM28" s="667"/>
      <c r="ON28" s="667"/>
      <c r="OO28" s="667"/>
      <c r="OP28" s="667"/>
      <c r="OQ28" s="667"/>
      <c r="OR28" s="667"/>
      <c r="OS28" s="667"/>
      <c r="OT28" s="667"/>
      <c r="OU28" s="667"/>
      <c r="OV28" s="667"/>
      <c r="OW28" s="667"/>
      <c r="OX28" s="667"/>
      <c r="OY28" s="667"/>
      <c r="OZ28" s="667"/>
      <c r="PA28" s="667"/>
      <c r="PB28" s="667"/>
      <c r="PC28" s="667"/>
      <c r="PD28" s="667"/>
      <c r="PE28" s="667"/>
      <c r="PF28" s="667"/>
      <c r="PG28" s="667"/>
      <c r="PH28" s="667"/>
      <c r="PI28" s="667"/>
      <c r="PJ28" s="667"/>
      <c r="PK28" s="667"/>
      <c r="PL28" s="667"/>
      <c r="PM28" s="667"/>
      <c r="PN28" s="667"/>
      <c r="PO28" s="667"/>
      <c r="PP28" s="667"/>
      <c r="PQ28" s="667"/>
      <c r="PR28" s="667"/>
      <c r="PS28" s="667"/>
      <c r="PT28" s="667"/>
      <c r="PU28" s="667"/>
      <c r="PV28" s="667"/>
      <c r="PW28" s="667"/>
      <c r="PX28" s="667"/>
      <c r="PY28" s="667"/>
      <c r="PZ28" s="667"/>
      <c r="QA28" s="667"/>
      <c r="QB28" s="667"/>
      <c r="QC28" s="667"/>
      <c r="QD28" s="667"/>
      <c r="QE28" s="667"/>
      <c r="QF28" s="667"/>
      <c r="QG28" s="667"/>
      <c r="QH28" s="667"/>
      <c r="QI28" s="667"/>
      <c r="QJ28" s="667"/>
      <c r="QK28" s="667"/>
      <c r="QL28" s="667"/>
      <c r="QM28" s="667"/>
      <c r="QN28" s="667"/>
      <c r="QO28" s="667"/>
      <c r="QP28" s="667"/>
      <c r="QQ28" s="667"/>
      <c r="QR28" s="667"/>
      <c r="QS28" s="667"/>
      <c r="QT28" s="667"/>
      <c r="QU28" s="667"/>
      <c r="QV28" s="667"/>
      <c r="QW28" s="667"/>
      <c r="QX28" s="667"/>
      <c r="QY28" s="667"/>
      <c r="QZ28" s="667"/>
      <c r="RA28" s="667"/>
      <c r="RB28" s="667"/>
      <c r="RC28" s="667"/>
      <c r="RD28" s="667"/>
      <c r="RE28" s="667"/>
      <c r="RF28" s="667"/>
      <c r="RG28" s="667"/>
      <c r="RH28" s="667"/>
      <c r="RI28" s="667"/>
      <c r="RJ28" s="667"/>
      <c r="RK28" s="667"/>
      <c r="RL28" s="667"/>
      <c r="RM28" s="667"/>
      <c r="RN28" s="667"/>
      <c r="RO28" s="667"/>
      <c r="RP28" s="667"/>
      <c r="RQ28" s="667"/>
      <c r="RR28" s="667"/>
      <c r="RS28" s="667"/>
      <c r="RT28" s="667"/>
      <c r="RU28" s="667"/>
      <c r="RV28" s="667"/>
      <c r="RW28" s="667"/>
      <c r="RX28" s="667"/>
      <c r="RY28" s="667"/>
      <c r="RZ28" s="667"/>
      <c r="SA28" s="667"/>
      <c r="SB28" s="667"/>
      <c r="SC28" s="667"/>
      <c r="SD28" s="667"/>
      <c r="SE28" s="667"/>
      <c r="SF28" s="667"/>
      <c r="SG28" s="667"/>
      <c r="SH28" s="667"/>
      <c r="SI28" s="667"/>
      <c r="SJ28" s="667"/>
      <c r="SK28" s="667"/>
      <c r="SL28" s="667"/>
      <c r="SM28" s="667"/>
      <c r="SN28" s="667"/>
      <c r="SO28" s="667"/>
      <c r="SP28" s="667"/>
      <c r="SQ28" s="667"/>
      <c r="SR28" s="667"/>
      <c r="SS28" s="667"/>
      <c r="ST28" s="667"/>
      <c r="SU28" s="667"/>
      <c r="SV28" s="667"/>
      <c r="SW28" s="667"/>
      <c r="SX28" s="667"/>
      <c r="SY28" s="667"/>
      <c r="SZ28" s="667"/>
      <c r="TA28" s="667"/>
      <c r="TB28" s="667"/>
      <c r="TC28" s="667"/>
      <c r="TD28" s="667"/>
      <c r="TE28" s="667"/>
      <c r="TF28" s="667"/>
      <c r="TG28" s="667"/>
      <c r="TH28" s="667"/>
      <c r="TI28" s="667"/>
      <c r="TJ28" s="667"/>
      <c r="TK28" s="667"/>
      <c r="TL28" s="667"/>
      <c r="TM28" s="667"/>
      <c r="TN28" s="667"/>
      <c r="TO28" s="667"/>
      <c r="TP28" s="667"/>
      <c r="TQ28" s="667"/>
      <c r="TR28" s="667"/>
      <c r="TS28" s="667"/>
      <c r="TT28" s="667"/>
      <c r="TU28" s="667"/>
      <c r="TV28" s="667"/>
      <c r="TW28" s="667"/>
      <c r="TX28" s="667"/>
      <c r="TY28" s="667"/>
      <c r="TZ28" s="667"/>
      <c r="UA28" s="667"/>
      <c r="UB28" s="667"/>
      <c r="UC28" s="667"/>
      <c r="UD28" s="667"/>
      <c r="UE28" s="667"/>
      <c r="UF28" s="667"/>
      <c r="UG28" s="667"/>
      <c r="UH28" s="667"/>
      <c r="UI28" s="667"/>
      <c r="UJ28" s="667"/>
      <c r="UK28" s="667"/>
      <c r="UL28" s="667"/>
      <c r="UM28" s="667"/>
      <c r="UN28" s="667"/>
      <c r="UO28" s="667"/>
      <c r="UP28" s="667"/>
      <c r="UQ28" s="667"/>
      <c r="UR28" s="667"/>
      <c r="US28" s="667"/>
      <c r="UT28" s="667"/>
      <c r="UU28" s="667"/>
      <c r="UV28" s="667"/>
      <c r="UW28" s="667"/>
      <c r="UX28" s="667"/>
      <c r="UY28" s="667"/>
      <c r="UZ28" s="667"/>
      <c r="VA28" s="667"/>
      <c r="VB28" s="667"/>
      <c r="VC28" s="667"/>
      <c r="VD28" s="667"/>
      <c r="VE28" s="667"/>
      <c r="VF28" s="667"/>
      <c r="VG28" s="667"/>
      <c r="VH28" s="667"/>
      <c r="VI28" s="667"/>
      <c r="VJ28" s="667"/>
      <c r="VK28" s="667"/>
      <c r="VL28" s="667"/>
      <c r="VM28" s="667"/>
      <c r="VN28" s="667"/>
      <c r="VO28" s="667"/>
      <c r="VP28" s="667"/>
      <c r="VQ28" s="667"/>
      <c r="VR28" s="667"/>
      <c r="VS28" s="667"/>
      <c r="VT28" s="667"/>
      <c r="VU28" s="667"/>
      <c r="VV28" s="667"/>
      <c r="VW28" s="667"/>
      <c r="VX28" s="667"/>
      <c r="VY28" s="667"/>
      <c r="VZ28" s="667"/>
      <c r="WA28" s="667"/>
      <c r="WB28" s="667"/>
      <c r="WC28" s="667"/>
      <c r="WD28" s="667"/>
      <c r="WE28" s="667"/>
      <c r="WF28" s="667"/>
      <c r="WG28" s="667"/>
      <c r="WH28" s="667"/>
      <c r="WI28" s="667"/>
      <c r="WJ28" s="667"/>
      <c r="WK28" s="667"/>
      <c r="WL28" s="667"/>
      <c r="WM28" s="667"/>
      <c r="WN28" s="667"/>
      <c r="WO28" s="667"/>
      <c r="WP28" s="667"/>
      <c r="WQ28" s="667"/>
      <c r="WR28" s="667"/>
      <c r="WS28" s="667"/>
      <c r="WT28" s="667"/>
      <c r="WU28" s="667"/>
      <c r="WV28" s="667"/>
      <c r="WW28" s="667"/>
      <c r="WX28" s="667"/>
      <c r="WY28" s="667"/>
      <c r="WZ28" s="667"/>
      <c r="XA28" s="667"/>
      <c r="XB28" s="667"/>
      <c r="XC28" s="667"/>
      <c r="XD28" s="667"/>
      <c r="XE28" s="667"/>
      <c r="XF28" s="667"/>
      <c r="XG28" s="667"/>
      <c r="XH28" s="667"/>
      <c r="XI28" s="667"/>
      <c r="XJ28" s="667"/>
      <c r="XK28" s="667"/>
      <c r="XL28" s="667"/>
      <c r="XM28" s="667"/>
      <c r="XN28" s="667"/>
      <c r="XO28" s="667"/>
      <c r="XP28" s="667"/>
      <c r="XQ28" s="667"/>
      <c r="XR28" s="667"/>
      <c r="XS28" s="667"/>
      <c r="XT28" s="667"/>
      <c r="XU28" s="667"/>
      <c r="XV28" s="667"/>
      <c r="XW28" s="667"/>
      <c r="XX28" s="667"/>
      <c r="XY28" s="667"/>
      <c r="XZ28" s="667"/>
      <c r="YA28" s="667"/>
      <c r="YB28" s="667"/>
      <c r="YC28" s="667"/>
      <c r="YD28" s="667"/>
      <c r="YE28" s="667"/>
      <c r="YF28" s="667"/>
      <c r="YG28" s="667"/>
      <c r="YH28" s="667"/>
      <c r="YI28" s="667"/>
      <c r="YJ28" s="667"/>
      <c r="YK28" s="667"/>
      <c r="YL28" s="667"/>
      <c r="YM28" s="667"/>
      <c r="YN28" s="667"/>
      <c r="YO28" s="667"/>
      <c r="YP28" s="667"/>
      <c r="YQ28" s="667"/>
      <c r="YR28" s="667"/>
      <c r="YS28" s="667"/>
      <c r="YT28" s="667"/>
      <c r="YU28" s="667"/>
      <c r="YV28" s="667"/>
      <c r="YW28" s="667"/>
      <c r="YX28" s="667"/>
      <c r="YY28" s="667"/>
      <c r="YZ28" s="667"/>
      <c r="ZA28" s="667"/>
      <c r="ZB28" s="667"/>
      <c r="ZC28" s="667"/>
      <c r="ZD28" s="667"/>
      <c r="ZE28" s="667"/>
      <c r="ZF28" s="667"/>
      <c r="ZG28" s="667"/>
      <c r="ZH28" s="667"/>
      <c r="ZI28" s="667"/>
      <c r="ZJ28" s="667"/>
      <c r="ZK28" s="667"/>
      <c r="ZL28" s="667"/>
      <c r="ZM28" s="667"/>
      <c r="ZN28" s="667"/>
      <c r="ZO28" s="667"/>
      <c r="ZP28" s="667"/>
      <c r="ZQ28" s="667"/>
      <c r="ZR28" s="667"/>
      <c r="ZS28" s="667"/>
      <c r="ZT28" s="667"/>
      <c r="ZU28" s="667"/>
      <c r="ZV28" s="667"/>
      <c r="ZW28" s="667"/>
      <c r="ZX28" s="667"/>
      <c r="ZY28" s="667"/>
      <c r="ZZ28" s="667"/>
      <c r="AAA28" s="667"/>
      <c r="AAB28" s="667"/>
      <c r="AAC28" s="667"/>
      <c r="AAD28" s="667"/>
      <c r="AAE28" s="667"/>
      <c r="AAF28" s="667"/>
      <c r="AAG28" s="667"/>
      <c r="AAH28" s="667"/>
      <c r="AAI28" s="667"/>
      <c r="AAJ28" s="667"/>
      <c r="AAK28" s="667"/>
      <c r="AAL28" s="667"/>
      <c r="AAM28" s="667"/>
      <c r="AAN28" s="667"/>
      <c r="AAO28" s="667"/>
      <c r="AAP28" s="667"/>
      <c r="AAQ28" s="667"/>
      <c r="AAR28" s="667"/>
      <c r="AAS28" s="667"/>
      <c r="AAT28" s="667"/>
      <c r="AAU28" s="667"/>
      <c r="AAV28" s="667"/>
      <c r="AAW28" s="667"/>
      <c r="AAX28" s="667"/>
      <c r="AAY28" s="667"/>
      <c r="AAZ28" s="667"/>
      <c r="ABA28" s="667"/>
      <c r="ABB28" s="667"/>
      <c r="ABC28" s="667"/>
      <c r="ABD28" s="667"/>
      <c r="ABE28" s="667"/>
      <c r="ABF28" s="667"/>
      <c r="ABG28" s="667"/>
      <c r="ABH28" s="667"/>
      <c r="ABI28" s="667"/>
      <c r="ABJ28" s="667"/>
      <c r="ABK28" s="667"/>
      <c r="ABL28" s="667"/>
      <c r="ABM28" s="667"/>
      <c r="ABN28" s="667"/>
      <c r="ABO28" s="667"/>
      <c r="ABP28" s="667"/>
      <c r="ABQ28" s="667"/>
      <c r="ABR28" s="667"/>
      <c r="ABS28" s="667"/>
      <c r="ABT28" s="667"/>
      <c r="ABU28" s="667"/>
      <c r="ABV28" s="667"/>
      <c r="ABW28" s="667"/>
      <c r="ABX28" s="667"/>
      <c r="ABY28" s="667"/>
      <c r="ABZ28" s="667"/>
      <c r="ACA28" s="667"/>
      <c r="ACB28" s="667"/>
      <c r="ACC28" s="667"/>
      <c r="ACD28" s="667"/>
      <c r="ACE28" s="667"/>
      <c r="ACF28" s="667"/>
      <c r="ACG28" s="667"/>
      <c r="ACH28" s="667"/>
      <c r="ACI28" s="667"/>
      <c r="ACJ28" s="667"/>
      <c r="ACK28" s="667"/>
      <c r="ACL28" s="667"/>
      <c r="ACM28" s="667"/>
      <c r="ACN28" s="667"/>
      <c r="ACO28" s="667"/>
      <c r="ACP28" s="667"/>
      <c r="ACQ28" s="667"/>
      <c r="ACR28" s="667"/>
      <c r="ACS28" s="667"/>
      <c r="ACT28" s="667"/>
      <c r="ACU28" s="667"/>
      <c r="ACV28" s="667"/>
      <c r="ACW28" s="667"/>
      <c r="ACX28" s="667"/>
      <c r="ACY28" s="667"/>
      <c r="ACZ28" s="667"/>
      <c r="ADA28" s="667"/>
      <c r="ADB28" s="667"/>
      <c r="ADC28" s="667"/>
      <c r="ADD28" s="667"/>
      <c r="ADE28" s="667"/>
      <c r="ADF28" s="667"/>
      <c r="ADG28" s="667"/>
      <c r="ADH28" s="667"/>
      <c r="ADI28" s="667"/>
      <c r="ADJ28" s="667"/>
      <c r="ADK28" s="667"/>
    </row>
    <row r="29" spans="1:16384" ht="18.600000000000001" customHeight="1" x14ac:dyDescent="0.25">
      <c r="A29" s="536" t="s">
        <v>14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183">
        <f>SUM(N19:N28)</f>
        <v>1569</v>
      </c>
      <c r="O29" s="176"/>
      <c r="P29" s="178"/>
    </row>
    <row r="30" spans="1:16384" ht="18.75" x14ac:dyDescent="0.25">
      <c r="A30" s="623" t="s">
        <v>166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5"/>
    </row>
    <row r="31" spans="1:16384" x14ac:dyDescent="0.25">
      <c r="A31" s="541"/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3"/>
    </row>
    <row r="32" spans="1:16384" ht="18.75" customHeight="1" x14ac:dyDescent="0.25">
      <c r="A32" s="626" t="s">
        <v>9</v>
      </c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7"/>
      <c r="N32" s="185"/>
      <c r="O32" s="186"/>
      <c r="P32" s="187"/>
    </row>
    <row r="33" spans="1:16" ht="31.15" customHeight="1" x14ac:dyDescent="0.25">
      <c r="A33" s="190">
        <v>1</v>
      </c>
      <c r="B33" s="620" t="s">
        <v>244</v>
      </c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2"/>
      <c r="N33" s="211">
        <v>240</v>
      </c>
      <c r="O33" s="191" t="s">
        <v>6</v>
      </c>
      <c r="P33" s="320" t="s">
        <v>242</v>
      </c>
    </row>
    <row r="34" spans="1:16" ht="27" customHeight="1" x14ac:dyDescent="0.25">
      <c r="A34" s="190">
        <v>2</v>
      </c>
      <c r="B34" s="620" t="s">
        <v>260</v>
      </c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2"/>
      <c r="N34" s="211">
        <v>84</v>
      </c>
      <c r="O34" s="191" t="s">
        <v>6</v>
      </c>
      <c r="P34" s="320" t="s">
        <v>245</v>
      </c>
    </row>
    <row r="35" spans="1:16" ht="19.149999999999999" customHeight="1" x14ac:dyDescent="0.25">
      <c r="A35" s="190">
        <v>3</v>
      </c>
      <c r="B35" s="546" t="s">
        <v>246</v>
      </c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8"/>
      <c r="N35" s="212">
        <v>100</v>
      </c>
      <c r="O35" s="189"/>
      <c r="P35" s="320" t="s">
        <v>247</v>
      </c>
    </row>
    <row r="36" spans="1:16" ht="15.75" customHeight="1" x14ac:dyDescent="0.25">
      <c r="A36" s="190">
        <v>4</v>
      </c>
      <c r="B36" s="546" t="s">
        <v>248</v>
      </c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8"/>
      <c r="N36" s="212">
        <v>63</v>
      </c>
      <c r="O36" s="189"/>
      <c r="P36" s="320" t="s">
        <v>161</v>
      </c>
    </row>
    <row r="37" spans="1:16" ht="25.9" customHeight="1" x14ac:dyDescent="0.25">
      <c r="A37" s="190">
        <v>5</v>
      </c>
      <c r="B37" s="546" t="s">
        <v>249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8"/>
      <c r="N37" s="212">
        <v>35</v>
      </c>
      <c r="O37" s="189"/>
      <c r="P37" s="319" t="s">
        <v>53</v>
      </c>
    </row>
    <row r="38" spans="1:16" ht="19.899999999999999" customHeight="1" x14ac:dyDescent="0.25">
      <c r="A38" s="190">
        <f>A37+1</f>
        <v>6</v>
      </c>
      <c r="B38" s="654" t="s">
        <v>250</v>
      </c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6"/>
      <c r="N38" s="212">
        <v>21</v>
      </c>
      <c r="O38" s="276"/>
      <c r="P38" s="321" t="s">
        <v>161</v>
      </c>
    </row>
    <row r="39" spans="1:16" ht="19.899999999999999" customHeight="1" x14ac:dyDescent="0.25">
      <c r="A39" s="190">
        <f t="shared" ref="A39:A42" si="975">A38+1</f>
        <v>7</v>
      </c>
      <c r="B39" s="654" t="s">
        <v>251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6"/>
      <c r="N39" s="212">
        <v>16</v>
      </c>
      <c r="O39" s="276"/>
      <c r="P39" s="321" t="s">
        <v>54</v>
      </c>
    </row>
    <row r="40" spans="1:16" ht="19.899999999999999" customHeight="1" x14ac:dyDescent="0.25">
      <c r="A40" s="190">
        <f t="shared" si="975"/>
        <v>8</v>
      </c>
      <c r="B40" s="654" t="s">
        <v>252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212">
        <v>12</v>
      </c>
      <c r="O40" s="276"/>
      <c r="P40" s="321" t="s">
        <v>253</v>
      </c>
    </row>
    <row r="41" spans="1:16" ht="19.899999999999999" customHeight="1" x14ac:dyDescent="0.25">
      <c r="A41" s="190">
        <f t="shared" si="975"/>
        <v>9</v>
      </c>
      <c r="B41" s="654" t="s">
        <v>254</v>
      </c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6"/>
      <c r="N41" s="212">
        <v>25</v>
      </c>
      <c r="O41" s="276"/>
      <c r="P41" s="321" t="s">
        <v>54</v>
      </c>
    </row>
    <row r="42" spans="1:16" ht="26.45" customHeight="1" x14ac:dyDescent="0.25">
      <c r="A42" s="190">
        <f t="shared" si="975"/>
        <v>10</v>
      </c>
      <c r="B42" s="654" t="s">
        <v>255</v>
      </c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6"/>
      <c r="N42" s="212">
        <v>98</v>
      </c>
      <c r="O42" s="276"/>
      <c r="P42" s="321" t="s">
        <v>234</v>
      </c>
    </row>
    <row r="43" spans="1:16" ht="19.899999999999999" customHeight="1" x14ac:dyDescent="0.25">
      <c r="A43" s="275"/>
      <c r="B43" s="649" t="s">
        <v>195</v>
      </c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50"/>
      <c r="N43" s="278">
        <f>SUM(N33:N42)</f>
        <v>694</v>
      </c>
      <c r="O43" s="276"/>
      <c r="P43" s="277"/>
    </row>
    <row r="44" spans="1:16" x14ac:dyDescent="0.25">
      <c r="A44" s="266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5"/>
      <c r="N44" s="14"/>
      <c r="O44" s="48"/>
      <c r="P44" s="42"/>
    </row>
    <row r="45" spans="1:16" x14ac:dyDescent="0.25">
      <c r="A45" s="587" t="s">
        <v>10</v>
      </c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8"/>
      <c r="N45" s="197"/>
      <c r="O45" s="196"/>
      <c r="P45" s="199"/>
    </row>
    <row r="46" spans="1:16" ht="30" customHeight="1" x14ac:dyDescent="0.25">
      <c r="A46" s="200">
        <v>1</v>
      </c>
      <c r="B46" s="559" t="s">
        <v>256</v>
      </c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1"/>
      <c r="N46" s="214">
        <v>405</v>
      </c>
      <c r="O46" s="196"/>
      <c r="P46" s="322" t="s">
        <v>54</v>
      </c>
    </row>
    <row r="47" spans="1:16" ht="14.45" customHeight="1" x14ac:dyDescent="0.25">
      <c r="A47" s="200">
        <f>A46+1</f>
        <v>2</v>
      </c>
      <c r="B47" s="559" t="s">
        <v>257</v>
      </c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1"/>
      <c r="N47" s="214">
        <v>64</v>
      </c>
      <c r="O47" s="196"/>
      <c r="P47" s="322" t="s">
        <v>215</v>
      </c>
    </row>
    <row r="48" spans="1:16" ht="14.45" customHeight="1" x14ac:dyDescent="0.25">
      <c r="A48" s="200">
        <f t="shared" ref="A48:A56" si="976">A47+1</f>
        <v>3</v>
      </c>
      <c r="B48" s="559" t="s">
        <v>252</v>
      </c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1"/>
      <c r="N48" s="214">
        <v>14</v>
      </c>
      <c r="O48" s="196"/>
      <c r="P48" s="322" t="s">
        <v>161</v>
      </c>
    </row>
    <row r="49" spans="1:19" ht="14.45" customHeight="1" x14ac:dyDescent="0.25">
      <c r="A49" s="200">
        <f t="shared" si="976"/>
        <v>4</v>
      </c>
      <c r="B49" s="592" t="s">
        <v>258</v>
      </c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4"/>
      <c r="N49" s="215">
        <v>29</v>
      </c>
      <c r="O49" s="196"/>
      <c r="P49" s="322" t="s">
        <v>49</v>
      </c>
    </row>
    <row r="50" spans="1:19" ht="15.6" customHeight="1" x14ac:dyDescent="0.25">
      <c r="A50" s="200">
        <f t="shared" si="976"/>
        <v>5</v>
      </c>
      <c r="B50" s="592" t="s">
        <v>243</v>
      </c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4"/>
      <c r="N50" s="215">
        <v>38</v>
      </c>
      <c r="O50" s="196"/>
      <c r="P50" s="322" t="s">
        <v>50</v>
      </c>
    </row>
    <row r="51" spans="1:19" ht="15.75" x14ac:dyDescent="0.25">
      <c r="A51" s="200">
        <f t="shared" si="976"/>
        <v>6</v>
      </c>
      <c r="B51" s="582" t="s">
        <v>259</v>
      </c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4"/>
      <c r="N51" s="215">
        <v>11</v>
      </c>
      <c r="O51" s="196"/>
      <c r="P51" s="322" t="s">
        <v>51</v>
      </c>
    </row>
    <row r="52" spans="1:19" ht="30" x14ac:dyDescent="0.25">
      <c r="A52" s="200">
        <f t="shared" si="976"/>
        <v>7</v>
      </c>
      <c r="B52" s="582" t="s">
        <v>260</v>
      </c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4"/>
      <c r="N52" s="215">
        <v>78</v>
      </c>
      <c r="O52" s="196"/>
      <c r="P52" s="322" t="s">
        <v>242</v>
      </c>
    </row>
    <row r="53" spans="1:19" ht="15.75" x14ac:dyDescent="0.25">
      <c r="A53" s="200">
        <f t="shared" si="976"/>
        <v>8</v>
      </c>
      <c r="B53" s="582" t="s">
        <v>261</v>
      </c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4"/>
      <c r="N53" s="215">
        <v>50</v>
      </c>
      <c r="O53" s="196"/>
      <c r="P53" s="322" t="s">
        <v>51</v>
      </c>
    </row>
    <row r="54" spans="1:19" ht="15.75" x14ac:dyDescent="0.25">
      <c r="A54" s="200">
        <f t="shared" si="976"/>
        <v>9</v>
      </c>
      <c r="B54" s="582" t="s">
        <v>263</v>
      </c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4"/>
      <c r="N54" s="215">
        <v>24</v>
      </c>
      <c r="O54" s="196"/>
      <c r="P54" s="322" t="s">
        <v>50</v>
      </c>
    </row>
    <row r="55" spans="1:19" ht="15.75" x14ac:dyDescent="0.25">
      <c r="A55" s="200">
        <f t="shared" si="976"/>
        <v>10</v>
      </c>
      <c r="B55" s="582" t="s">
        <v>262</v>
      </c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4"/>
      <c r="N55" s="215">
        <v>7</v>
      </c>
      <c r="O55" s="196"/>
      <c r="P55" s="322" t="s">
        <v>49</v>
      </c>
    </row>
    <row r="56" spans="1:19" ht="27.6" customHeight="1" x14ac:dyDescent="0.25">
      <c r="A56" s="200">
        <f t="shared" si="976"/>
        <v>11</v>
      </c>
      <c r="B56" s="582" t="s">
        <v>264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4"/>
      <c r="N56" s="215">
        <v>120</v>
      </c>
      <c r="O56" s="196"/>
      <c r="P56" s="322" t="s">
        <v>234</v>
      </c>
    </row>
    <row r="57" spans="1:19" ht="21.6" customHeight="1" x14ac:dyDescent="0.25">
      <c r="A57" s="198"/>
      <c r="B57" s="595" t="s">
        <v>14</v>
      </c>
      <c r="C57" s="596"/>
      <c r="D57" s="596"/>
      <c r="E57" s="596"/>
      <c r="F57" s="596"/>
      <c r="G57" s="596"/>
      <c r="H57" s="596"/>
      <c r="I57" s="596"/>
      <c r="J57" s="596"/>
      <c r="K57" s="596"/>
      <c r="L57" s="596"/>
      <c r="M57" s="597"/>
      <c r="N57" s="216">
        <f>SUM(N46:N56)</f>
        <v>840</v>
      </c>
      <c r="O57" s="196"/>
      <c r="P57" s="199"/>
    </row>
    <row r="58" spans="1:19" ht="14.45" customHeight="1" x14ac:dyDescent="0.25">
      <c r="A58" s="266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5"/>
      <c r="N58" s="169"/>
      <c r="O58" s="48"/>
      <c r="P58" s="201"/>
      <c r="S58" t="s">
        <v>265</v>
      </c>
    </row>
    <row r="59" spans="1:19" ht="18" customHeight="1" x14ac:dyDescent="0.25">
      <c r="A59" s="557" t="s">
        <v>11</v>
      </c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8"/>
      <c r="N59" s="202"/>
      <c r="O59" s="203"/>
      <c r="P59" s="204"/>
    </row>
    <row r="60" spans="1:19" ht="16.5" customHeight="1" x14ac:dyDescent="0.25">
      <c r="A60" s="205">
        <v>1</v>
      </c>
      <c r="B60" s="563" t="s">
        <v>266</v>
      </c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5"/>
      <c r="N60" s="217">
        <f>(500+800+400+400+150+500+500+500+500+400+600)/1000</f>
        <v>5.25</v>
      </c>
      <c r="O60" s="206"/>
      <c r="P60" s="207" t="s">
        <v>49</v>
      </c>
    </row>
    <row r="61" spans="1:19" ht="27.6" customHeight="1" x14ac:dyDescent="0.25">
      <c r="A61" s="208">
        <v>2</v>
      </c>
      <c r="B61" s="494" t="s">
        <v>270</v>
      </c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6"/>
      <c r="N61" s="217">
        <f>4.5+1+0.15+0.2+2</f>
        <v>7.8500000000000005</v>
      </c>
      <c r="O61" s="203"/>
      <c r="P61" s="323" t="s">
        <v>165</v>
      </c>
    </row>
    <row r="62" spans="1:19" ht="26.45" customHeight="1" x14ac:dyDescent="0.25">
      <c r="A62" s="208">
        <f t="shared" ref="A62:A69" si="977">A61+1</f>
        <v>3</v>
      </c>
      <c r="B62" s="494" t="s">
        <v>267</v>
      </c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6"/>
      <c r="N62" s="217">
        <f>(0.2*20+12+30)</f>
        <v>46</v>
      </c>
      <c r="O62" s="203"/>
      <c r="P62" s="323" t="s">
        <v>51</v>
      </c>
    </row>
    <row r="63" spans="1:19" ht="18.600000000000001" customHeight="1" x14ac:dyDescent="0.25">
      <c r="A63" s="208">
        <f t="shared" si="977"/>
        <v>4</v>
      </c>
      <c r="B63" s="494" t="s">
        <v>268</v>
      </c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6"/>
      <c r="N63" s="217">
        <f>2.5+6</f>
        <v>8.5</v>
      </c>
      <c r="O63" s="203"/>
      <c r="P63" s="323" t="s">
        <v>51</v>
      </c>
    </row>
    <row r="64" spans="1:19" ht="25.15" customHeight="1" x14ac:dyDescent="0.25">
      <c r="A64" s="208">
        <f t="shared" si="977"/>
        <v>5</v>
      </c>
      <c r="B64" s="494" t="s">
        <v>269</v>
      </c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6"/>
      <c r="N64" s="217">
        <v>60</v>
      </c>
      <c r="O64" s="203"/>
      <c r="P64" s="323" t="s">
        <v>52</v>
      </c>
    </row>
    <row r="65" spans="1:17" ht="22.15" customHeight="1" x14ac:dyDescent="0.25">
      <c r="A65" s="208">
        <f t="shared" si="977"/>
        <v>6</v>
      </c>
      <c r="B65" s="494" t="s">
        <v>276</v>
      </c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6"/>
      <c r="N65" s="217">
        <v>74</v>
      </c>
      <c r="O65" s="203"/>
      <c r="P65" s="323" t="s">
        <v>52</v>
      </c>
    </row>
    <row r="66" spans="1:17" ht="22.9" customHeight="1" x14ac:dyDescent="0.25">
      <c r="A66" s="208">
        <f t="shared" si="977"/>
        <v>7</v>
      </c>
      <c r="B66" s="494" t="s">
        <v>271</v>
      </c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6"/>
      <c r="N66" s="217">
        <v>29</v>
      </c>
      <c r="O66" s="203"/>
      <c r="P66" s="323" t="s">
        <v>53</v>
      </c>
    </row>
    <row r="67" spans="1:17" ht="31.9" customHeight="1" x14ac:dyDescent="0.25">
      <c r="A67" s="208">
        <f t="shared" si="977"/>
        <v>8</v>
      </c>
      <c r="B67" s="494" t="s">
        <v>272</v>
      </c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6"/>
      <c r="N67" s="217">
        <v>141</v>
      </c>
      <c r="O67" s="203"/>
      <c r="P67" s="323" t="s">
        <v>53</v>
      </c>
    </row>
    <row r="68" spans="1:17" ht="20.45" customHeight="1" x14ac:dyDescent="0.25">
      <c r="A68" s="208">
        <f t="shared" si="977"/>
        <v>9</v>
      </c>
      <c r="B68" s="494" t="s">
        <v>273</v>
      </c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6"/>
      <c r="N68" s="217">
        <v>5</v>
      </c>
      <c r="O68" s="203"/>
      <c r="P68" s="323" t="s">
        <v>54</v>
      </c>
    </row>
    <row r="69" spans="1:17" ht="26.45" customHeight="1" x14ac:dyDescent="0.25">
      <c r="A69" s="208">
        <f t="shared" si="977"/>
        <v>10</v>
      </c>
      <c r="B69" s="494" t="s">
        <v>274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6"/>
      <c r="N69" s="217">
        <v>34</v>
      </c>
      <c r="O69" s="203"/>
      <c r="P69" s="323" t="s">
        <v>55</v>
      </c>
    </row>
    <row r="70" spans="1:17" ht="16.5" customHeight="1" x14ac:dyDescent="0.25">
      <c r="A70" s="208"/>
      <c r="B70" s="571" t="s">
        <v>275</v>
      </c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3"/>
      <c r="N70" s="218">
        <f>SUM(N60:N69)</f>
        <v>410.6</v>
      </c>
      <c r="O70" s="203"/>
      <c r="P70" s="210"/>
    </row>
    <row r="71" spans="1:17" ht="16.5" customHeight="1" x14ac:dyDescent="0.25">
      <c r="A71" s="365"/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562"/>
    </row>
    <row r="72" spans="1:17" ht="18.75" customHeight="1" x14ac:dyDescent="0.25">
      <c r="A72" s="663" t="s">
        <v>12</v>
      </c>
      <c r="B72" s="663"/>
      <c r="C72" s="663"/>
      <c r="D72" s="663"/>
      <c r="E72" s="663"/>
      <c r="F72" s="663"/>
      <c r="G72" s="663"/>
      <c r="H72" s="663"/>
      <c r="I72" s="663"/>
      <c r="J72" s="663"/>
      <c r="K72" s="663"/>
      <c r="L72" s="663"/>
      <c r="M72" s="664"/>
      <c r="N72" s="324"/>
      <c r="O72" s="325"/>
      <c r="P72" s="326"/>
      <c r="Q72" s="33"/>
    </row>
    <row r="73" spans="1:17" ht="27.6" customHeight="1" x14ac:dyDescent="0.25">
      <c r="A73" s="327">
        <v>1</v>
      </c>
      <c r="B73" s="640" t="s">
        <v>266</v>
      </c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2"/>
      <c r="N73" s="328">
        <v>5.25</v>
      </c>
      <c r="O73" s="329"/>
      <c r="P73" s="330" t="s">
        <v>49</v>
      </c>
      <c r="Q73" s="33"/>
    </row>
    <row r="74" spans="1:17" ht="18.75" customHeight="1" x14ac:dyDescent="0.25">
      <c r="A74" s="331">
        <v>2</v>
      </c>
      <c r="B74" s="631" t="s">
        <v>270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3"/>
      <c r="N74" s="328">
        <v>9.1</v>
      </c>
      <c r="O74" s="325"/>
      <c r="P74" s="332" t="s">
        <v>165</v>
      </c>
      <c r="Q74" s="33"/>
    </row>
    <row r="75" spans="1:17" ht="18.75" customHeight="1" x14ac:dyDescent="0.25">
      <c r="A75" s="331">
        <f t="shared" ref="A75:A82" si="978">A74+1</f>
        <v>3</v>
      </c>
      <c r="B75" s="631" t="s">
        <v>267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3"/>
      <c r="N75" s="328">
        <v>34</v>
      </c>
      <c r="O75" s="325"/>
      <c r="P75" s="332" t="s">
        <v>51</v>
      </c>
      <c r="Q75" s="33"/>
    </row>
    <row r="76" spans="1:17" ht="28.9" customHeight="1" x14ac:dyDescent="0.25">
      <c r="A76" s="331">
        <f t="shared" si="978"/>
        <v>4</v>
      </c>
      <c r="B76" s="631" t="s">
        <v>268</v>
      </c>
      <c r="C76" s="632"/>
      <c r="D76" s="632"/>
      <c r="E76" s="632"/>
      <c r="F76" s="632"/>
      <c r="G76" s="632"/>
      <c r="H76" s="632"/>
      <c r="I76" s="632"/>
      <c r="J76" s="632"/>
      <c r="K76" s="632"/>
      <c r="L76" s="632"/>
      <c r="M76" s="633"/>
      <c r="N76" s="328">
        <v>7.1</v>
      </c>
      <c r="O76" s="325"/>
      <c r="P76" s="332" t="s">
        <v>51</v>
      </c>
      <c r="Q76" s="33"/>
    </row>
    <row r="77" spans="1:17" ht="28.9" customHeight="1" x14ac:dyDescent="0.25">
      <c r="A77" s="331">
        <f t="shared" si="978"/>
        <v>5</v>
      </c>
      <c r="B77" s="631" t="s">
        <v>269</v>
      </c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3"/>
      <c r="N77" s="328">
        <v>3</v>
      </c>
      <c r="O77" s="325"/>
      <c r="P77" s="332" t="s">
        <v>52</v>
      </c>
      <c r="Q77" s="33"/>
    </row>
    <row r="78" spans="1:17" ht="18.75" customHeight="1" x14ac:dyDescent="0.25">
      <c r="A78" s="331">
        <f t="shared" si="978"/>
        <v>6</v>
      </c>
      <c r="B78" s="631" t="s">
        <v>276</v>
      </c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3"/>
      <c r="N78" s="328">
        <v>47</v>
      </c>
      <c r="O78" s="325"/>
      <c r="P78" s="332" t="s">
        <v>52</v>
      </c>
      <c r="Q78" s="33"/>
    </row>
    <row r="79" spans="1:17" ht="18.75" customHeight="1" x14ac:dyDescent="0.25">
      <c r="A79" s="331">
        <f t="shared" si="978"/>
        <v>7</v>
      </c>
      <c r="B79" s="631" t="s">
        <v>271</v>
      </c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3"/>
      <c r="N79" s="328">
        <v>14</v>
      </c>
      <c r="O79" s="325"/>
      <c r="P79" s="332" t="s">
        <v>53</v>
      </c>
      <c r="Q79" s="33"/>
    </row>
    <row r="80" spans="1:17" ht="27" customHeight="1" x14ac:dyDescent="0.25">
      <c r="A80" s="331">
        <f t="shared" si="978"/>
        <v>8</v>
      </c>
      <c r="B80" s="631" t="s">
        <v>272</v>
      </c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3"/>
      <c r="N80" s="328">
        <v>29</v>
      </c>
      <c r="O80" s="325"/>
      <c r="P80" s="332" t="s">
        <v>53</v>
      </c>
      <c r="Q80" s="33"/>
    </row>
    <row r="81" spans="1:17" ht="18.75" customHeight="1" x14ac:dyDescent="0.25">
      <c r="A81" s="331">
        <f t="shared" si="978"/>
        <v>9</v>
      </c>
      <c r="B81" s="631" t="s">
        <v>273</v>
      </c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3"/>
      <c r="N81" s="328">
        <v>3</v>
      </c>
      <c r="O81" s="325"/>
      <c r="P81" s="332" t="s">
        <v>54</v>
      </c>
      <c r="Q81" s="33"/>
    </row>
    <row r="82" spans="1:17" ht="25.15" customHeight="1" x14ac:dyDescent="0.25">
      <c r="A82" s="331">
        <f t="shared" si="978"/>
        <v>10</v>
      </c>
      <c r="B82" s="631" t="s">
        <v>274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3"/>
      <c r="N82" s="328">
        <v>22</v>
      </c>
      <c r="O82" s="325"/>
      <c r="P82" s="332" t="s">
        <v>55</v>
      </c>
      <c r="Q82" s="33"/>
    </row>
    <row r="83" spans="1:17" ht="18.75" customHeight="1" x14ac:dyDescent="0.25">
      <c r="A83" s="331"/>
      <c r="B83" s="660" t="s">
        <v>275</v>
      </c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2"/>
      <c r="N83" s="333">
        <f>SUM(N73:N82)</f>
        <v>173.45</v>
      </c>
      <c r="O83" s="325"/>
      <c r="P83" s="326"/>
      <c r="Q83" s="33"/>
    </row>
    <row r="84" spans="1:17" ht="18.75" customHeight="1" x14ac:dyDescent="0.25">
      <c r="A84" s="15"/>
      <c r="B84" s="360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2"/>
      <c r="N84" s="14"/>
      <c r="O84" s="48"/>
      <c r="P84" s="16"/>
      <c r="Q84" s="33"/>
    </row>
    <row r="85" spans="1:17" ht="18.75" customHeight="1" x14ac:dyDescent="0.25">
      <c r="A85" s="569" t="s">
        <v>137</v>
      </c>
      <c r="B85" s="569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70"/>
      <c r="N85" s="292"/>
      <c r="O85" s="240"/>
      <c r="P85" s="241"/>
      <c r="Q85" s="33"/>
    </row>
    <row r="86" spans="1:17" ht="18.75" customHeight="1" x14ac:dyDescent="0.25">
      <c r="A86" s="270">
        <v>1</v>
      </c>
      <c r="B86" s="530" t="s">
        <v>266</v>
      </c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2"/>
      <c r="N86" s="281">
        <v>3</v>
      </c>
      <c r="O86" s="290"/>
      <c r="P86" s="334" t="s">
        <v>49</v>
      </c>
      <c r="Q86" s="33"/>
    </row>
    <row r="87" spans="1:17" ht="18.75" customHeight="1" x14ac:dyDescent="0.25">
      <c r="A87" s="239">
        <v>2</v>
      </c>
      <c r="B87" s="637" t="s">
        <v>270</v>
      </c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9"/>
      <c r="N87" s="281">
        <v>4.2</v>
      </c>
      <c r="O87" s="240"/>
      <c r="P87" s="335" t="s">
        <v>53</v>
      </c>
      <c r="Q87" s="33"/>
    </row>
    <row r="88" spans="1:17" ht="18.75" customHeight="1" x14ac:dyDescent="0.25">
      <c r="A88" s="239">
        <f t="shared" ref="A88:A94" si="979">A87+1</f>
        <v>3</v>
      </c>
      <c r="B88" s="637" t="s">
        <v>267</v>
      </c>
      <c r="C88" s="638"/>
      <c r="D88" s="638"/>
      <c r="E88" s="638"/>
      <c r="F88" s="638"/>
      <c r="G88" s="638"/>
      <c r="H88" s="638"/>
      <c r="I88" s="638"/>
      <c r="J88" s="638"/>
      <c r="K88" s="638"/>
      <c r="L88" s="638"/>
      <c r="M88" s="639"/>
      <c r="N88" s="281">
        <v>3.6</v>
      </c>
      <c r="O88" s="240"/>
      <c r="P88" s="335" t="s">
        <v>53</v>
      </c>
      <c r="Q88" s="33"/>
    </row>
    <row r="89" spans="1:17" ht="18.75" customHeight="1" x14ac:dyDescent="0.25">
      <c r="A89" s="239">
        <f t="shared" si="979"/>
        <v>4</v>
      </c>
      <c r="B89" s="637" t="s">
        <v>268</v>
      </c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9"/>
      <c r="N89" s="281">
        <v>2.7</v>
      </c>
      <c r="O89" s="240"/>
      <c r="P89" s="335" t="s">
        <v>53</v>
      </c>
      <c r="Q89" s="33"/>
    </row>
    <row r="90" spans="1:17" ht="18.75" customHeight="1" x14ac:dyDescent="0.25">
      <c r="A90" s="239">
        <f t="shared" si="979"/>
        <v>5</v>
      </c>
      <c r="B90" s="637" t="s">
        <v>276</v>
      </c>
      <c r="C90" s="638"/>
      <c r="D90" s="638"/>
      <c r="E90" s="638"/>
      <c r="F90" s="638"/>
      <c r="G90" s="638"/>
      <c r="H90" s="638"/>
      <c r="I90" s="638"/>
      <c r="J90" s="638"/>
      <c r="K90" s="638"/>
      <c r="L90" s="638"/>
      <c r="M90" s="639"/>
      <c r="N90" s="281">
        <v>9.4</v>
      </c>
      <c r="O90" s="240"/>
      <c r="P90" s="335" t="s">
        <v>53</v>
      </c>
      <c r="Q90" s="33"/>
    </row>
    <row r="91" spans="1:17" ht="18.75" customHeight="1" x14ac:dyDescent="0.25">
      <c r="A91" s="239">
        <f t="shared" si="979"/>
        <v>6</v>
      </c>
      <c r="B91" s="637" t="s">
        <v>271</v>
      </c>
      <c r="C91" s="638"/>
      <c r="D91" s="638"/>
      <c r="E91" s="638"/>
      <c r="F91" s="638"/>
      <c r="G91" s="638"/>
      <c r="H91" s="638"/>
      <c r="I91" s="638"/>
      <c r="J91" s="638"/>
      <c r="K91" s="638"/>
      <c r="L91" s="638"/>
      <c r="M91" s="639"/>
      <c r="N91" s="281">
        <v>2</v>
      </c>
      <c r="O91" s="240"/>
      <c r="P91" s="335" t="s">
        <v>53</v>
      </c>
      <c r="Q91" s="33"/>
    </row>
    <row r="92" spans="1:17" ht="30.6" customHeight="1" x14ac:dyDescent="0.25">
      <c r="A92" s="239">
        <f t="shared" si="979"/>
        <v>7</v>
      </c>
      <c r="B92" s="637" t="s">
        <v>272</v>
      </c>
      <c r="C92" s="638"/>
      <c r="D92" s="638"/>
      <c r="E92" s="638"/>
      <c r="F92" s="638"/>
      <c r="G92" s="638"/>
      <c r="H92" s="638"/>
      <c r="I92" s="638"/>
      <c r="J92" s="638"/>
      <c r="K92" s="638"/>
      <c r="L92" s="638"/>
      <c r="M92" s="639"/>
      <c r="N92" s="281">
        <v>6.8</v>
      </c>
      <c r="O92" s="240"/>
      <c r="P92" s="335" t="s">
        <v>54</v>
      </c>
      <c r="Q92" s="33"/>
    </row>
    <row r="93" spans="1:17" ht="18.75" customHeight="1" x14ac:dyDescent="0.25">
      <c r="A93" s="239">
        <f t="shared" si="979"/>
        <v>8</v>
      </c>
      <c r="B93" s="637" t="s">
        <v>273</v>
      </c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9"/>
      <c r="N93" s="281">
        <v>0.6</v>
      </c>
      <c r="O93" s="240"/>
      <c r="P93" s="335" t="s">
        <v>54</v>
      </c>
      <c r="Q93" s="33"/>
    </row>
    <row r="94" spans="1:17" ht="18.75" customHeight="1" x14ac:dyDescent="0.25">
      <c r="A94" s="239">
        <f t="shared" si="979"/>
        <v>9</v>
      </c>
      <c r="B94" s="637" t="s">
        <v>274</v>
      </c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9"/>
      <c r="N94" s="281">
        <v>6.1</v>
      </c>
      <c r="O94" s="240"/>
      <c r="P94" s="335" t="s">
        <v>54</v>
      </c>
      <c r="Q94" s="33"/>
    </row>
    <row r="95" spans="1:17" ht="18.75" customHeight="1" x14ac:dyDescent="0.25">
      <c r="A95" s="239"/>
      <c r="B95" s="657" t="s">
        <v>275</v>
      </c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9"/>
      <c r="N95" s="336">
        <f>SUM(N86:N94)</f>
        <v>38.4</v>
      </c>
      <c r="O95" s="240"/>
      <c r="P95" s="337"/>
      <c r="Q95" s="33"/>
    </row>
    <row r="96" spans="1:17" ht="18.75" customHeight="1" x14ac:dyDescent="0.25">
      <c r="A96" s="266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6"/>
      <c r="N96" s="169"/>
      <c r="O96" s="48"/>
      <c r="P96" s="16"/>
      <c r="Q96" s="33"/>
    </row>
    <row r="97" spans="1:17" x14ac:dyDescent="0.25">
      <c r="A97" s="585" t="s">
        <v>15</v>
      </c>
      <c r="B97" s="585"/>
      <c r="C97" s="585"/>
      <c r="D97" s="585"/>
      <c r="E97" s="585"/>
      <c r="F97" s="585"/>
      <c r="G97" s="585"/>
      <c r="H97" s="585"/>
      <c r="I97" s="585"/>
      <c r="J97" s="585"/>
      <c r="K97" s="585"/>
      <c r="L97" s="585"/>
      <c r="M97" s="586"/>
      <c r="N97" s="293"/>
      <c r="O97" s="245"/>
      <c r="P97" s="246"/>
      <c r="Q97" s="33"/>
    </row>
    <row r="98" spans="1:17" ht="14.45" customHeight="1" x14ac:dyDescent="0.25">
      <c r="A98" s="272">
        <v>1</v>
      </c>
      <c r="B98" s="503" t="s">
        <v>266</v>
      </c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5"/>
      <c r="N98" s="338">
        <v>4.5999999999999996</v>
      </c>
      <c r="O98" s="339"/>
      <c r="P98" s="340" t="s">
        <v>49</v>
      </c>
      <c r="Q98" s="33"/>
    </row>
    <row r="99" spans="1:17" ht="15.6" customHeight="1" x14ac:dyDescent="0.25">
      <c r="A99" s="244">
        <v>2</v>
      </c>
      <c r="B99" s="634" t="s">
        <v>270</v>
      </c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6"/>
      <c r="N99" s="338">
        <v>8</v>
      </c>
      <c r="O99" s="245"/>
      <c r="P99" s="341" t="s">
        <v>52</v>
      </c>
      <c r="Q99" s="33"/>
    </row>
    <row r="100" spans="1:17" ht="17.45" customHeight="1" x14ac:dyDescent="0.25">
      <c r="A100" s="244">
        <f t="shared" ref="A100:A107" si="980">A99+1</f>
        <v>3</v>
      </c>
      <c r="B100" s="634" t="s">
        <v>267</v>
      </c>
      <c r="C100" s="635"/>
      <c r="D100" s="635"/>
      <c r="E100" s="635"/>
      <c r="F100" s="635"/>
      <c r="G100" s="635"/>
      <c r="H100" s="635"/>
      <c r="I100" s="635"/>
      <c r="J100" s="635"/>
      <c r="K100" s="635"/>
      <c r="L100" s="635"/>
      <c r="M100" s="636"/>
      <c r="N100" s="338">
        <v>26</v>
      </c>
      <c r="O100" s="245"/>
      <c r="P100" s="341" t="s">
        <v>52</v>
      </c>
      <c r="Q100" s="33"/>
    </row>
    <row r="101" spans="1:17" ht="17.45" customHeight="1" x14ac:dyDescent="0.25">
      <c r="A101" s="244">
        <f t="shared" si="980"/>
        <v>4</v>
      </c>
      <c r="B101" s="634" t="s">
        <v>268</v>
      </c>
      <c r="C101" s="635"/>
      <c r="D101" s="635"/>
      <c r="E101" s="635"/>
      <c r="F101" s="635"/>
      <c r="G101" s="635"/>
      <c r="H101" s="635"/>
      <c r="I101" s="635"/>
      <c r="J101" s="635"/>
      <c r="K101" s="635"/>
      <c r="L101" s="635"/>
      <c r="M101" s="636"/>
      <c r="N101" s="338">
        <v>12</v>
      </c>
      <c r="O101" s="245"/>
      <c r="P101" s="341" t="s">
        <v>52</v>
      </c>
      <c r="Q101" s="33"/>
    </row>
    <row r="102" spans="1:17" ht="17.45" customHeight="1" x14ac:dyDescent="0.25">
      <c r="A102" s="244">
        <f t="shared" si="980"/>
        <v>5</v>
      </c>
      <c r="B102" s="634" t="s">
        <v>269</v>
      </c>
      <c r="C102" s="635"/>
      <c r="D102" s="635"/>
      <c r="E102" s="635"/>
      <c r="F102" s="635"/>
      <c r="G102" s="635"/>
      <c r="H102" s="635"/>
      <c r="I102" s="635"/>
      <c r="J102" s="635"/>
      <c r="K102" s="635"/>
      <c r="L102" s="635"/>
      <c r="M102" s="636"/>
      <c r="N102" s="338">
        <v>42</v>
      </c>
      <c r="O102" s="245"/>
      <c r="P102" s="341" t="s">
        <v>53</v>
      </c>
      <c r="Q102" s="33"/>
    </row>
    <row r="103" spans="1:17" ht="17.45" customHeight="1" x14ac:dyDescent="0.25">
      <c r="A103" s="244">
        <f t="shared" si="980"/>
        <v>6</v>
      </c>
      <c r="B103" s="634" t="s">
        <v>276</v>
      </c>
      <c r="C103" s="635"/>
      <c r="D103" s="635"/>
      <c r="E103" s="635"/>
      <c r="F103" s="635"/>
      <c r="G103" s="635"/>
      <c r="H103" s="635"/>
      <c r="I103" s="635"/>
      <c r="J103" s="635"/>
      <c r="K103" s="635"/>
      <c r="L103" s="635"/>
      <c r="M103" s="636"/>
      <c r="N103" s="338">
        <v>53</v>
      </c>
      <c r="O103" s="245"/>
      <c r="P103" s="341" t="s">
        <v>53</v>
      </c>
      <c r="Q103" s="33"/>
    </row>
    <row r="104" spans="1:17" ht="17.45" customHeight="1" x14ac:dyDescent="0.25">
      <c r="A104" s="244">
        <f t="shared" si="980"/>
        <v>7</v>
      </c>
      <c r="B104" s="634" t="s">
        <v>271</v>
      </c>
      <c r="C104" s="635"/>
      <c r="D104" s="635"/>
      <c r="E104" s="635"/>
      <c r="F104" s="635"/>
      <c r="G104" s="635"/>
      <c r="H104" s="635"/>
      <c r="I104" s="635"/>
      <c r="J104" s="635"/>
      <c r="K104" s="635"/>
      <c r="L104" s="635"/>
      <c r="M104" s="636"/>
      <c r="N104" s="338">
        <v>6</v>
      </c>
      <c r="O104" s="245"/>
      <c r="P104" s="341" t="s">
        <v>53</v>
      </c>
      <c r="Q104" s="33"/>
    </row>
    <row r="105" spans="1:17" ht="28.15" customHeight="1" x14ac:dyDescent="0.25">
      <c r="A105" s="244">
        <f t="shared" si="980"/>
        <v>8</v>
      </c>
      <c r="B105" s="634" t="s">
        <v>272</v>
      </c>
      <c r="C105" s="635"/>
      <c r="D105" s="635"/>
      <c r="E105" s="635"/>
      <c r="F105" s="635"/>
      <c r="G105" s="635"/>
      <c r="H105" s="635"/>
      <c r="I105" s="635"/>
      <c r="J105" s="635"/>
      <c r="K105" s="635"/>
      <c r="L105" s="635"/>
      <c r="M105" s="636"/>
      <c r="N105" s="338">
        <v>11</v>
      </c>
      <c r="O105" s="245"/>
      <c r="P105" s="341" t="s">
        <v>54</v>
      </c>
      <c r="Q105" s="33"/>
    </row>
    <row r="106" spans="1:17" ht="17.45" customHeight="1" x14ac:dyDescent="0.25">
      <c r="A106" s="244">
        <f t="shared" si="980"/>
        <v>9</v>
      </c>
      <c r="B106" s="634" t="s">
        <v>273</v>
      </c>
      <c r="C106" s="635"/>
      <c r="D106" s="635"/>
      <c r="E106" s="635"/>
      <c r="F106" s="635"/>
      <c r="G106" s="635"/>
      <c r="H106" s="635"/>
      <c r="I106" s="635"/>
      <c r="J106" s="635"/>
      <c r="K106" s="635"/>
      <c r="L106" s="635"/>
      <c r="M106" s="636"/>
      <c r="N106" s="338">
        <v>0.6</v>
      </c>
      <c r="O106" s="245"/>
      <c r="P106" s="341" t="s">
        <v>54</v>
      </c>
      <c r="Q106" s="33"/>
    </row>
    <row r="107" spans="1:17" ht="17.45" customHeight="1" x14ac:dyDescent="0.25">
      <c r="A107" s="244">
        <f t="shared" si="980"/>
        <v>10</v>
      </c>
      <c r="B107" s="634" t="s">
        <v>274</v>
      </c>
      <c r="C107" s="635"/>
      <c r="D107" s="635"/>
      <c r="E107" s="635"/>
      <c r="F107" s="635"/>
      <c r="G107" s="635"/>
      <c r="H107" s="635"/>
      <c r="I107" s="635"/>
      <c r="J107" s="635"/>
      <c r="K107" s="635"/>
      <c r="L107" s="635"/>
      <c r="M107" s="636"/>
      <c r="N107" s="338">
        <v>12</v>
      </c>
      <c r="O107" s="245"/>
      <c r="P107" s="341" t="s">
        <v>54</v>
      </c>
      <c r="Q107" s="33"/>
    </row>
    <row r="108" spans="1:17" ht="17.45" customHeight="1" x14ac:dyDescent="0.25">
      <c r="A108" s="244"/>
      <c r="B108" s="603" t="s">
        <v>275</v>
      </c>
      <c r="C108" s="604"/>
      <c r="D108" s="604"/>
      <c r="E108" s="604"/>
      <c r="F108" s="604"/>
      <c r="G108" s="604"/>
      <c r="H108" s="604"/>
      <c r="I108" s="604"/>
      <c r="J108" s="604"/>
      <c r="K108" s="604"/>
      <c r="L108" s="604"/>
      <c r="M108" s="605"/>
      <c r="N108" s="249">
        <f>SUM(N98:N107)</f>
        <v>175.2</v>
      </c>
      <c r="O108" s="245"/>
      <c r="P108" s="342"/>
      <c r="Q108" s="33"/>
    </row>
    <row r="109" spans="1:17" ht="15" customHeight="1" x14ac:dyDescent="0.25">
      <c r="A109" s="266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5"/>
      <c r="N109" s="14"/>
      <c r="O109" s="48"/>
      <c r="P109" s="16"/>
      <c r="Q109" s="33"/>
    </row>
    <row r="110" spans="1:17" ht="14.45" customHeight="1" x14ac:dyDescent="0.25">
      <c r="A110" s="606" t="s">
        <v>16</v>
      </c>
      <c r="B110" s="606"/>
      <c r="C110" s="606"/>
      <c r="D110" s="606"/>
      <c r="E110" s="606"/>
      <c r="F110" s="606"/>
      <c r="G110" s="606"/>
      <c r="H110" s="606"/>
      <c r="I110" s="606"/>
      <c r="J110" s="606"/>
      <c r="K110" s="606"/>
      <c r="L110" s="606"/>
      <c r="M110" s="607"/>
      <c r="N110" s="250"/>
      <c r="O110" s="251"/>
      <c r="P110" s="252"/>
      <c r="Q110" s="33"/>
    </row>
    <row r="111" spans="1:17" ht="14.45" customHeight="1" x14ac:dyDescent="0.25">
      <c r="A111" s="343">
        <v>1</v>
      </c>
      <c r="B111" s="643" t="s">
        <v>266</v>
      </c>
      <c r="C111" s="644"/>
      <c r="D111" s="644"/>
      <c r="E111" s="644"/>
      <c r="F111" s="644"/>
      <c r="G111" s="644"/>
      <c r="H111" s="644"/>
      <c r="I111" s="644"/>
      <c r="J111" s="644"/>
      <c r="K111" s="644"/>
      <c r="L111" s="644"/>
      <c r="M111" s="645"/>
      <c r="N111" s="309">
        <v>5</v>
      </c>
      <c r="O111" s="344"/>
      <c r="P111" s="345" t="s">
        <v>49</v>
      </c>
      <c r="Q111" s="33"/>
    </row>
    <row r="112" spans="1:17" ht="14.45" customHeight="1" x14ac:dyDescent="0.25">
      <c r="A112" s="253">
        <v>2</v>
      </c>
      <c r="B112" s="518" t="s">
        <v>270</v>
      </c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20"/>
      <c r="N112" s="309">
        <v>9</v>
      </c>
      <c r="O112" s="251"/>
      <c r="P112" s="346" t="s">
        <v>52</v>
      </c>
      <c r="Q112" s="33"/>
    </row>
    <row r="113" spans="1:17" ht="14.45" customHeight="1" x14ac:dyDescent="0.25">
      <c r="A113" s="253">
        <f t="shared" ref="A113:A120" si="981">A112+1</f>
        <v>3</v>
      </c>
      <c r="B113" s="518" t="s">
        <v>267</v>
      </c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20"/>
      <c r="N113" s="309">
        <v>32</v>
      </c>
      <c r="O113" s="251"/>
      <c r="P113" s="346" t="s">
        <v>52</v>
      </c>
      <c r="Q113" s="33"/>
    </row>
    <row r="114" spans="1:17" x14ac:dyDescent="0.25">
      <c r="A114" s="253">
        <f t="shared" si="981"/>
        <v>4</v>
      </c>
      <c r="B114" s="518" t="s">
        <v>268</v>
      </c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20"/>
      <c r="N114" s="309">
        <v>16</v>
      </c>
      <c r="O114" s="251"/>
      <c r="P114" s="346" t="s">
        <v>52</v>
      </c>
      <c r="Q114" s="33"/>
    </row>
    <row r="115" spans="1:17" x14ac:dyDescent="0.25">
      <c r="A115" s="253">
        <f t="shared" si="981"/>
        <v>5</v>
      </c>
      <c r="B115" s="518" t="s">
        <v>269</v>
      </c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20"/>
      <c r="N115" s="309">
        <v>5</v>
      </c>
      <c r="O115" s="251"/>
      <c r="P115" s="346" t="s">
        <v>53</v>
      </c>
      <c r="Q115" s="33"/>
    </row>
    <row r="116" spans="1:17" ht="19.149999999999999" customHeight="1" x14ac:dyDescent="0.25">
      <c r="A116" s="253">
        <f t="shared" si="981"/>
        <v>6</v>
      </c>
      <c r="B116" s="518" t="s">
        <v>276</v>
      </c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20"/>
      <c r="N116" s="309">
        <v>64</v>
      </c>
      <c r="O116" s="251"/>
      <c r="P116" s="346" t="s">
        <v>53</v>
      </c>
      <c r="Q116" s="33"/>
    </row>
    <row r="117" spans="1:17" ht="19.149999999999999" customHeight="1" x14ac:dyDescent="0.25">
      <c r="A117" s="253">
        <f t="shared" si="981"/>
        <v>7</v>
      </c>
      <c r="B117" s="518" t="s">
        <v>271</v>
      </c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20"/>
      <c r="N117" s="309">
        <v>7</v>
      </c>
      <c r="O117" s="251"/>
      <c r="P117" s="346" t="s">
        <v>53</v>
      </c>
      <c r="Q117" s="33"/>
    </row>
    <row r="118" spans="1:17" ht="19.149999999999999" customHeight="1" x14ac:dyDescent="0.25">
      <c r="A118" s="253">
        <f t="shared" si="981"/>
        <v>8</v>
      </c>
      <c r="B118" s="518" t="s">
        <v>272</v>
      </c>
      <c r="C118" s="519"/>
      <c r="D118" s="519"/>
      <c r="E118" s="519"/>
      <c r="F118" s="519"/>
      <c r="G118" s="519"/>
      <c r="H118" s="519"/>
      <c r="I118" s="519"/>
      <c r="J118" s="519"/>
      <c r="K118" s="519"/>
      <c r="L118" s="519"/>
      <c r="M118" s="520"/>
      <c r="N118" s="309">
        <v>12</v>
      </c>
      <c r="O118" s="251"/>
      <c r="P118" s="346" t="s">
        <v>54</v>
      </c>
      <c r="Q118" s="33"/>
    </row>
    <row r="119" spans="1:17" ht="19.149999999999999" customHeight="1" x14ac:dyDescent="0.25">
      <c r="A119" s="253">
        <f t="shared" si="981"/>
        <v>9</v>
      </c>
      <c r="B119" s="518" t="s">
        <v>273</v>
      </c>
      <c r="C119" s="519"/>
      <c r="D119" s="519"/>
      <c r="E119" s="519"/>
      <c r="F119" s="519"/>
      <c r="G119" s="519"/>
      <c r="H119" s="519"/>
      <c r="I119" s="519"/>
      <c r="J119" s="519"/>
      <c r="K119" s="519"/>
      <c r="L119" s="519"/>
      <c r="M119" s="520"/>
      <c r="N119" s="309">
        <v>0.6</v>
      </c>
      <c r="O119" s="251"/>
      <c r="P119" s="346" t="s">
        <v>54</v>
      </c>
      <c r="Q119" s="33"/>
    </row>
    <row r="120" spans="1:17" ht="19.149999999999999" customHeight="1" x14ac:dyDescent="0.25">
      <c r="A120" s="253">
        <f t="shared" si="981"/>
        <v>10</v>
      </c>
      <c r="B120" s="518" t="s">
        <v>274</v>
      </c>
      <c r="C120" s="519"/>
      <c r="D120" s="519"/>
      <c r="E120" s="519"/>
      <c r="F120" s="519"/>
      <c r="G120" s="519"/>
      <c r="H120" s="519"/>
      <c r="I120" s="519"/>
      <c r="J120" s="519"/>
      <c r="K120" s="519"/>
      <c r="L120" s="519"/>
      <c r="M120" s="520"/>
      <c r="N120" s="309">
        <v>15</v>
      </c>
      <c r="O120" s="251"/>
      <c r="P120" s="346" t="s">
        <v>54</v>
      </c>
      <c r="Q120" s="33"/>
    </row>
    <row r="121" spans="1:17" ht="19.149999999999999" customHeight="1" x14ac:dyDescent="0.25">
      <c r="A121" s="253"/>
      <c r="B121" s="521" t="s">
        <v>275</v>
      </c>
      <c r="C121" s="522"/>
      <c r="D121" s="522"/>
      <c r="E121" s="522"/>
      <c r="F121" s="522"/>
      <c r="G121" s="522"/>
      <c r="H121" s="522"/>
      <c r="I121" s="522"/>
      <c r="J121" s="522"/>
      <c r="K121" s="522"/>
      <c r="L121" s="522"/>
      <c r="M121" s="523"/>
      <c r="N121" s="310">
        <f>SUM(N111:N120)</f>
        <v>165.6</v>
      </c>
      <c r="O121" s="251"/>
      <c r="P121" s="347"/>
      <c r="Q121" s="33"/>
    </row>
    <row r="122" spans="1:17" x14ac:dyDescent="0.25">
      <c r="A122" s="266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5"/>
      <c r="N122" s="14"/>
      <c r="O122" s="48"/>
      <c r="P122" s="16"/>
      <c r="Q122" s="33"/>
    </row>
    <row r="123" spans="1:17" x14ac:dyDescent="0.25">
      <c r="A123" s="663" t="s">
        <v>138</v>
      </c>
      <c r="B123" s="663"/>
      <c r="C123" s="663"/>
      <c r="D123" s="663"/>
      <c r="E123" s="663"/>
      <c r="F123" s="663"/>
      <c r="G123" s="663"/>
      <c r="H123" s="663"/>
      <c r="I123" s="663"/>
      <c r="J123" s="663"/>
      <c r="K123" s="663"/>
      <c r="L123" s="663"/>
      <c r="M123" s="664"/>
      <c r="N123" s="324"/>
      <c r="O123" s="325"/>
      <c r="P123" s="348"/>
      <c r="Q123" s="33"/>
    </row>
    <row r="124" spans="1:17" ht="14.45" customHeight="1" x14ac:dyDescent="0.25">
      <c r="A124" s="327">
        <v>1</v>
      </c>
      <c r="B124" s="640" t="s">
        <v>266</v>
      </c>
      <c r="C124" s="641"/>
      <c r="D124" s="641"/>
      <c r="E124" s="641"/>
      <c r="F124" s="641"/>
      <c r="G124" s="641"/>
      <c r="H124" s="641"/>
      <c r="I124" s="641"/>
      <c r="J124" s="641"/>
      <c r="K124" s="641"/>
      <c r="L124" s="641"/>
      <c r="M124" s="642"/>
      <c r="N124" s="328">
        <v>3</v>
      </c>
      <c r="O124" s="329"/>
      <c r="P124" s="330" t="s">
        <v>49</v>
      </c>
      <c r="Q124" s="33"/>
    </row>
    <row r="125" spans="1:17" ht="30" customHeight="1" x14ac:dyDescent="0.25">
      <c r="A125" s="331">
        <v>2</v>
      </c>
      <c r="B125" s="631" t="s">
        <v>270</v>
      </c>
      <c r="C125" s="632"/>
      <c r="D125" s="632"/>
      <c r="E125" s="632"/>
      <c r="F125" s="632"/>
      <c r="G125" s="632"/>
      <c r="H125" s="632"/>
      <c r="I125" s="632"/>
      <c r="J125" s="632"/>
      <c r="K125" s="632"/>
      <c r="L125" s="632"/>
      <c r="M125" s="633"/>
      <c r="N125" s="328">
        <v>4.2</v>
      </c>
      <c r="O125" s="325"/>
      <c r="P125" s="332" t="s">
        <v>215</v>
      </c>
      <c r="Q125" s="33"/>
    </row>
    <row r="126" spans="1:17" ht="15" customHeight="1" x14ac:dyDescent="0.25">
      <c r="A126" s="331">
        <f t="shared" ref="A126:A133" si="982">A125+1</f>
        <v>3</v>
      </c>
      <c r="B126" s="631" t="s">
        <v>267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3"/>
      <c r="N126" s="328">
        <v>3.6</v>
      </c>
      <c r="O126" s="325"/>
      <c r="P126" s="332" t="s">
        <v>215</v>
      </c>
      <c r="Q126" s="33"/>
    </row>
    <row r="127" spans="1:17" ht="15" customHeight="1" x14ac:dyDescent="0.25">
      <c r="A127" s="331">
        <f t="shared" si="982"/>
        <v>4</v>
      </c>
      <c r="B127" s="631" t="s">
        <v>268</v>
      </c>
      <c r="C127" s="632"/>
      <c r="D127" s="632"/>
      <c r="E127" s="632"/>
      <c r="F127" s="632"/>
      <c r="G127" s="632"/>
      <c r="H127" s="632"/>
      <c r="I127" s="632"/>
      <c r="J127" s="632"/>
      <c r="K127" s="632"/>
      <c r="L127" s="632"/>
      <c r="M127" s="633"/>
      <c r="N127" s="328">
        <v>2.7</v>
      </c>
      <c r="O127" s="325"/>
      <c r="P127" s="332" t="s">
        <v>215</v>
      </c>
      <c r="Q127" s="33"/>
    </row>
    <row r="128" spans="1:17" ht="15" customHeight="1" x14ac:dyDescent="0.25">
      <c r="A128" s="331">
        <f t="shared" si="982"/>
        <v>5</v>
      </c>
      <c r="B128" s="631" t="s">
        <v>269</v>
      </c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633"/>
      <c r="N128" s="328">
        <v>5</v>
      </c>
      <c r="O128" s="325"/>
      <c r="P128" s="332" t="s">
        <v>215</v>
      </c>
      <c r="Q128" s="33"/>
    </row>
    <row r="129" spans="1:17" ht="15" customHeight="1" x14ac:dyDescent="0.25">
      <c r="A129" s="331">
        <f t="shared" si="982"/>
        <v>6</v>
      </c>
      <c r="B129" s="631" t="s">
        <v>276</v>
      </c>
      <c r="C129" s="632"/>
      <c r="D129" s="632"/>
      <c r="E129" s="632"/>
      <c r="F129" s="632"/>
      <c r="G129" s="632"/>
      <c r="H129" s="632"/>
      <c r="I129" s="632"/>
      <c r="J129" s="632"/>
      <c r="K129" s="632"/>
      <c r="L129" s="632"/>
      <c r="M129" s="633"/>
      <c r="N129" s="328">
        <v>9.4</v>
      </c>
      <c r="O129" s="325"/>
      <c r="P129" s="332" t="s">
        <v>215</v>
      </c>
      <c r="Q129" s="33"/>
    </row>
    <row r="130" spans="1:17" ht="15" customHeight="1" x14ac:dyDescent="0.25">
      <c r="A130" s="331">
        <f t="shared" si="982"/>
        <v>7</v>
      </c>
      <c r="B130" s="631" t="s">
        <v>271</v>
      </c>
      <c r="C130" s="632"/>
      <c r="D130" s="632"/>
      <c r="E130" s="632"/>
      <c r="F130" s="632"/>
      <c r="G130" s="632"/>
      <c r="H130" s="632"/>
      <c r="I130" s="632"/>
      <c r="J130" s="632"/>
      <c r="K130" s="632"/>
      <c r="L130" s="632"/>
      <c r="M130" s="633"/>
      <c r="N130" s="328">
        <v>2</v>
      </c>
      <c r="O130" s="325"/>
      <c r="P130" s="332" t="s">
        <v>215</v>
      </c>
      <c r="Q130" s="33"/>
    </row>
    <row r="131" spans="1:17" ht="15" customHeight="1" x14ac:dyDescent="0.25">
      <c r="A131" s="331">
        <f t="shared" si="982"/>
        <v>8</v>
      </c>
      <c r="B131" s="631" t="s">
        <v>272</v>
      </c>
      <c r="C131" s="632"/>
      <c r="D131" s="632"/>
      <c r="E131" s="632"/>
      <c r="F131" s="632"/>
      <c r="G131" s="632"/>
      <c r="H131" s="632"/>
      <c r="I131" s="632"/>
      <c r="J131" s="632"/>
      <c r="K131" s="632"/>
      <c r="L131" s="632"/>
      <c r="M131" s="633"/>
      <c r="N131" s="328">
        <v>6.8</v>
      </c>
      <c r="O131" s="325"/>
      <c r="P131" s="332" t="s">
        <v>215</v>
      </c>
      <c r="Q131" s="33"/>
    </row>
    <row r="132" spans="1:17" ht="15" customHeight="1" x14ac:dyDescent="0.25">
      <c r="A132" s="331">
        <f t="shared" si="982"/>
        <v>9</v>
      </c>
      <c r="B132" s="631" t="s">
        <v>273</v>
      </c>
      <c r="C132" s="632"/>
      <c r="D132" s="632"/>
      <c r="E132" s="632"/>
      <c r="F132" s="632"/>
      <c r="G132" s="632"/>
      <c r="H132" s="632"/>
      <c r="I132" s="632"/>
      <c r="J132" s="632"/>
      <c r="K132" s="632"/>
      <c r="L132" s="632"/>
      <c r="M132" s="633"/>
      <c r="N132" s="328">
        <v>0.6</v>
      </c>
      <c r="O132" s="325"/>
      <c r="P132" s="332" t="s">
        <v>215</v>
      </c>
      <c r="Q132" s="33"/>
    </row>
    <row r="133" spans="1:17" ht="15" customHeight="1" x14ac:dyDescent="0.25">
      <c r="A133" s="331">
        <f t="shared" si="982"/>
        <v>10</v>
      </c>
      <c r="B133" s="631" t="s">
        <v>274</v>
      </c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  <c r="M133" s="633"/>
      <c r="N133" s="328">
        <v>6.1</v>
      </c>
      <c r="O133" s="325"/>
      <c r="P133" s="332" t="s">
        <v>215</v>
      </c>
      <c r="Q133" s="33"/>
    </row>
    <row r="134" spans="1:17" ht="15" customHeight="1" x14ac:dyDescent="0.25">
      <c r="A134" s="331"/>
      <c r="B134" s="660" t="s">
        <v>275</v>
      </c>
      <c r="C134" s="661"/>
      <c r="D134" s="661"/>
      <c r="E134" s="661"/>
      <c r="F134" s="661"/>
      <c r="G134" s="661"/>
      <c r="H134" s="661"/>
      <c r="I134" s="661"/>
      <c r="J134" s="661"/>
      <c r="K134" s="661"/>
      <c r="L134" s="661"/>
      <c r="M134" s="662"/>
      <c r="N134" s="333">
        <f>SUM(N124:N133)</f>
        <v>43.4</v>
      </c>
      <c r="O134" s="325"/>
      <c r="P134" s="326"/>
      <c r="Q134" s="33"/>
    </row>
    <row r="135" spans="1:17" x14ac:dyDescent="0.25">
      <c r="A135" s="266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5"/>
      <c r="N135" s="14"/>
      <c r="O135" s="48"/>
      <c r="P135" s="16"/>
      <c r="Q135" s="33"/>
    </row>
    <row r="136" spans="1:17" ht="14.45" customHeight="1" x14ac:dyDescent="0.25">
      <c r="A136" s="585" t="s">
        <v>139</v>
      </c>
      <c r="B136" s="585"/>
      <c r="C136" s="585"/>
      <c r="D136" s="585"/>
      <c r="E136" s="585"/>
      <c r="F136" s="585"/>
      <c r="G136" s="585"/>
      <c r="H136" s="585"/>
      <c r="I136" s="585"/>
      <c r="J136" s="585"/>
      <c r="K136" s="585"/>
      <c r="L136" s="585"/>
      <c r="M136" s="586"/>
      <c r="N136" s="293"/>
      <c r="O136" s="245"/>
      <c r="P136" s="246"/>
      <c r="Q136" s="33"/>
    </row>
    <row r="137" spans="1:17" ht="14.45" customHeight="1" x14ac:dyDescent="0.25">
      <c r="A137" s="272">
        <v>1</v>
      </c>
      <c r="B137" s="503" t="s">
        <v>266</v>
      </c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5"/>
      <c r="N137" s="338">
        <v>7.8</v>
      </c>
      <c r="O137" s="339"/>
      <c r="P137" s="340" t="s">
        <v>49</v>
      </c>
      <c r="Q137" s="33"/>
    </row>
    <row r="138" spans="1:17" ht="26.45" customHeight="1" x14ac:dyDescent="0.25">
      <c r="A138" s="244">
        <v>2</v>
      </c>
      <c r="B138" s="634" t="s">
        <v>280</v>
      </c>
      <c r="C138" s="635"/>
      <c r="D138" s="635"/>
      <c r="E138" s="635"/>
      <c r="F138" s="635"/>
      <c r="G138" s="635"/>
      <c r="H138" s="635"/>
      <c r="I138" s="635"/>
      <c r="J138" s="635"/>
      <c r="K138" s="635"/>
      <c r="L138" s="635"/>
      <c r="M138" s="636"/>
      <c r="N138" s="338">
        <f>(70*300+20*500+30*500)/1000+5+15+20</f>
        <v>86</v>
      </c>
      <c r="O138" s="245"/>
      <c r="P138" s="341" t="s">
        <v>161</v>
      </c>
      <c r="Q138" s="33"/>
    </row>
    <row r="139" spans="1:17" ht="14.45" customHeight="1" x14ac:dyDescent="0.25">
      <c r="A139" s="244">
        <f t="shared" ref="A139:A143" si="983">A138+1</f>
        <v>3</v>
      </c>
      <c r="B139" s="634" t="s">
        <v>267</v>
      </c>
      <c r="C139" s="635"/>
      <c r="D139" s="635"/>
      <c r="E139" s="635"/>
      <c r="F139" s="635"/>
      <c r="G139" s="635"/>
      <c r="H139" s="635"/>
      <c r="I139" s="635"/>
      <c r="J139" s="635"/>
      <c r="K139" s="635"/>
      <c r="L139" s="635"/>
      <c r="M139" s="636"/>
      <c r="N139" s="338">
        <v>13</v>
      </c>
      <c r="O139" s="245"/>
      <c r="P139" s="341" t="s">
        <v>161</v>
      </c>
      <c r="Q139" s="33"/>
    </row>
    <row r="140" spans="1:17" ht="14.45" customHeight="1" x14ac:dyDescent="0.25">
      <c r="A140" s="244">
        <f t="shared" si="983"/>
        <v>4</v>
      </c>
      <c r="B140" s="634" t="s">
        <v>277</v>
      </c>
      <c r="C140" s="635"/>
      <c r="D140" s="635"/>
      <c r="E140" s="635"/>
      <c r="F140" s="635"/>
      <c r="G140" s="635"/>
      <c r="H140" s="635"/>
      <c r="I140" s="635"/>
      <c r="J140" s="635"/>
      <c r="K140" s="635"/>
      <c r="L140" s="635"/>
      <c r="M140" s="636"/>
      <c r="N140" s="338">
        <v>16</v>
      </c>
      <c r="O140" s="245"/>
      <c r="P140" s="341" t="s">
        <v>161</v>
      </c>
      <c r="Q140" s="33"/>
    </row>
    <row r="141" spans="1:17" ht="14.45" customHeight="1" x14ac:dyDescent="0.25">
      <c r="A141" s="244">
        <f t="shared" si="983"/>
        <v>5</v>
      </c>
      <c r="B141" s="634" t="s">
        <v>279</v>
      </c>
      <c r="C141" s="635"/>
      <c r="D141" s="635"/>
      <c r="E141" s="635"/>
      <c r="F141" s="635"/>
      <c r="G141" s="635"/>
      <c r="H141" s="635"/>
      <c r="I141" s="635"/>
      <c r="J141" s="635"/>
      <c r="K141" s="635"/>
      <c r="L141" s="635"/>
      <c r="M141" s="636"/>
      <c r="N141" s="338">
        <v>14</v>
      </c>
      <c r="O141" s="245"/>
      <c r="P141" s="341" t="s">
        <v>54</v>
      </c>
      <c r="Q141" s="33"/>
    </row>
    <row r="142" spans="1:17" ht="27.6" customHeight="1" x14ac:dyDescent="0.25">
      <c r="A142" s="244">
        <f t="shared" si="983"/>
        <v>6</v>
      </c>
      <c r="B142" s="634" t="s">
        <v>278</v>
      </c>
      <c r="C142" s="635"/>
      <c r="D142" s="635"/>
      <c r="E142" s="635"/>
      <c r="F142" s="635"/>
      <c r="G142" s="635"/>
      <c r="H142" s="635"/>
      <c r="I142" s="635"/>
      <c r="J142" s="635"/>
      <c r="K142" s="635"/>
      <c r="L142" s="635"/>
      <c r="M142" s="636"/>
      <c r="N142" s="338">
        <v>64</v>
      </c>
      <c r="O142" s="245"/>
      <c r="P142" s="341" t="s">
        <v>143</v>
      </c>
      <c r="Q142" s="33"/>
    </row>
    <row r="143" spans="1:17" ht="14.45" customHeight="1" x14ac:dyDescent="0.25">
      <c r="A143" s="244">
        <f t="shared" si="983"/>
        <v>7</v>
      </c>
      <c r="B143" s="634" t="s">
        <v>274</v>
      </c>
      <c r="C143" s="635"/>
      <c r="D143" s="635"/>
      <c r="E143" s="635"/>
      <c r="F143" s="635"/>
      <c r="G143" s="635"/>
      <c r="H143" s="635"/>
      <c r="I143" s="635"/>
      <c r="J143" s="635"/>
      <c r="K143" s="635"/>
      <c r="L143" s="635"/>
      <c r="M143" s="636"/>
      <c r="N143" s="338">
        <v>8.5</v>
      </c>
      <c r="O143" s="245"/>
      <c r="P143" s="341" t="s">
        <v>54</v>
      </c>
      <c r="Q143" s="33"/>
    </row>
    <row r="144" spans="1:17" ht="16.5" thickBot="1" x14ac:dyDescent="0.3">
      <c r="A144" s="646" t="s">
        <v>275</v>
      </c>
      <c r="B144" s="647"/>
      <c r="C144" s="647"/>
      <c r="D144" s="647"/>
      <c r="E144" s="647"/>
      <c r="F144" s="647"/>
      <c r="G144" s="647"/>
      <c r="H144" s="647"/>
      <c r="I144" s="647"/>
      <c r="J144" s="647"/>
      <c r="K144" s="647"/>
      <c r="L144" s="647"/>
      <c r="M144" s="648"/>
      <c r="N144" s="349">
        <f>SUM(N137:N143)</f>
        <v>209.3</v>
      </c>
      <c r="O144" s="350"/>
      <c r="P144" s="351"/>
      <c r="Q144" s="33"/>
    </row>
    <row r="145" spans="1:17" ht="15" customHeight="1" thickBot="1" x14ac:dyDescent="0.3">
      <c r="A145" s="372" t="s">
        <v>281</v>
      </c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4"/>
      <c r="N145" s="17">
        <f>SUM(N43+N57+N70+N83+N95+N108+N121+N134+N144)</f>
        <v>2749.95</v>
      </c>
      <c r="O145" s="18"/>
      <c r="P145" s="19"/>
      <c r="Q145" s="33"/>
    </row>
    <row r="146" spans="1:17" ht="15.75" x14ac:dyDescent="0.25">
      <c r="A146" s="357" t="s">
        <v>2</v>
      </c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9"/>
    </row>
    <row r="147" spans="1:17" ht="15" customHeight="1" x14ac:dyDescent="0.25">
      <c r="A147" s="253">
        <v>1</v>
      </c>
      <c r="B147" s="518" t="s">
        <v>285</v>
      </c>
      <c r="C147" s="519"/>
      <c r="D147" s="519"/>
      <c r="E147" s="519"/>
      <c r="F147" s="519"/>
      <c r="G147" s="519"/>
      <c r="H147" s="519"/>
      <c r="I147" s="519"/>
      <c r="J147" s="519"/>
      <c r="K147" s="519"/>
      <c r="L147" s="519"/>
      <c r="M147" s="520"/>
      <c r="N147" s="250">
        <v>16</v>
      </c>
      <c r="O147" s="251" t="s">
        <v>6</v>
      </c>
      <c r="P147" s="299" t="s">
        <v>49</v>
      </c>
    </row>
    <row r="148" spans="1:17" ht="15" customHeight="1" x14ac:dyDescent="0.25">
      <c r="A148" s="253">
        <v>1</v>
      </c>
      <c r="B148" s="518" t="s">
        <v>282</v>
      </c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20"/>
      <c r="N148" s="250">
        <v>55</v>
      </c>
      <c r="O148" s="251" t="s">
        <v>6</v>
      </c>
      <c r="P148" s="299" t="s">
        <v>232</v>
      </c>
    </row>
    <row r="149" spans="1:17" ht="14.45" customHeight="1" x14ac:dyDescent="0.25">
      <c r="A149" s="253">
        <f>A148+1</f>
        <v>2</v>
      </c>
      <c r="B149" s="518" t="s">
        <v>283</v>
      </c>
      <c r="C149" s="519"/>
      <c r="D149" s="519"/>
      <c r="E149" s="519"/>
      <c r="F149" s="519"/>
      <c r="G149" s="519"/>
      <c r="H149" s="519"/>
      <c r="I149" s="519"/>
      <c r="J149" s="519"/>
      <c r="K149" s="519"/>
      <c r="L149" s="519"/>
      <c r="M149" s="520"/>
      <c r="N149" s="250">
        <v>9.6999999999999993</v>
      </c>
      <c r="O149" s="251"/>
      <c r="P149" s="299" t="s">
        <v>232</v>
      </c>
    </row>
    <row r="150" spans="1:17" ht="18.600000000000001" customHeight="1" x14ac:dyDescent="0.25">
      <c r="A150" s="253">
        <f>A149+1</f>
        <v>3</v>
      </c>
      <c r="B150" s="518" t="s">
        <v>284</v>
      </c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520"/>
      <c r="N150" s="250">
        <v>21</v>
      </c>
      <c r="O150" s="251"/>
      <c r="P150" s="299" t="s">
        <v>232</v>
      </c>
    </row>
    <row r="151" spans="1:17" ht="18.600000000000001" customHeight="1" x14ac:dyDescent="0.25">
      <c r="A151" s="253">
        <f>A150+1</f>
        <v>4</v>
      </c>
      <c r="B151" s="518" t="s">
        <v>278</v>
      </c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20"/>
      <c r="N151" s="250">
        <v>34</v>
      </c>
      <c r="O151" s="251"/>
      <c r="P151" s="299" t="s">
        <v>232</v>
      </c>
    </row>
    <row r="152" spans="1:17" ht="20.45" customHeight="1" thickBot="1" x14ac:dyDescent="0.3">
      <c r="A152" s="601" t="s">
        <v>13</v>
      </c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300">
        <f>SUM(N147:N151)</f>
        <v>135.69999999999999</v>
      </c>
      <c r="O152" s="301"/>
      <c r="P152" s="302"/>
    </row>
    <row r="153" spans="1:17" ht="18" customHeight="1" thickBot="1" x14ac:dyDescent="0.35">
      <c r="A153" s="367" t="s">
        <v>7</v>
      </c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9"/>
      <c r="N153" s="665">
        <f>N29+N145+N152</f>
        <v>4454.6499999999996</v>
      </c>
      <c r="O153" s="6"/>
      <c r="P153" s="21"/>
    </row>
    <row r="154" spans="1:17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5"/>
      <c r="Q154" t="s">
        <v>286</v>
      </c>
    </row>
    <row r="155" spans="1:17" x14ac:dyDescent="0.25">
      <c r="A155" s="9" t="s">
        <v>19</v>
      </c>
      <c r="B155" s="9"/>
      <c r="C155" s="9"/>
      <c r="D155" s="9"/>
      <c r="E155" s="9"/>
      <c r="F155" s="9"/>
      <c r="G155" s="9"/>
      <c r="H155" s="5"/>
      <c r="I155" s="5"/>
      <c r="J155" s="5"/>
      <c r="K155" s="10"/>
      <c r="L155" s="10"/>
      <c r="M155" s="10"/>
      <c r="N155" s="10"/>
      <c r="O155" s="5"/>
    </row>
    <row r="156" spans="1:17" x14ac:dyDescent="0.25">
      <c r="A156" s="262"/>
      <c r="B156" s="5"/>
      <c r="C156" s="5"/>
      <c r="D156" s="5"/>
      <c r="E156" s="5"/>
      <c r="F156" s="5"/>
      <c r="G156" s="5"/>
      <c r="H156" s="5"/>
      <c r="I156" s="5"/>
      <c r="J156" s="5"/>
      <c r="K156" s="10"/>
      <c r="L156" s="10"/>
      <c r="M156" s="10"/>
      <c r="N156" s="10"/>
      <c r="O156" s="5"/>
    </row>
    <row r="157" spans="1:17" x14ac:dyDescent="0.25">
      <c r="A157" s="262"/>
      <c r="B157" s="5"/>
      <c r="C157" s="5"/>
      <c r="D157" s="5"/>
      <c r="E157" s="5"/>
      <c r="F157" s="5"/>
      <c r="G157" s="5"/>
      <c r="H157" s="5"/>
      <c r="I157" s="5"/>
      <c r="J157" s="5"/>
      <c r="K157" s="10"/>
      <c r="L157" s="10"/>
      <c r="M157" s="10"/>
      <c r="N157" s="10"/>
      <c r="O157" s="5"/>
    </row>
    <row r="158" spans="1:17" x14ac:dyDescent="0.25">
      <c r="A158" s="262"/>
      <c r="B158" s="5"/>
      <c r="C158" s="5"/>
      <c r="D158" s="5"/>
      <c r="E158" s="5"/>
      <c r="F158" s="5"/>
      <c r="G158" s="5"/>
      <c r="H158" s="5"/>
      <c r="I158" s="5"/>
      <c r="J158" s="5"/>
      <c r="K158" s="10"/>
      <c r="L158" s="10"/>
      <c r="M158" s="10"/>
      <c r="N158" s="10"/>
      <c r="O158" s="5"/>
    </row>
    <row r="159" spans="1:17" x14ac:dyDescent="0.25">
      <c r="A159" s="262"/>
      <c r="B159" s="5"/>
      <c r="C159" s="5"/>
      <c r="D159" s="5"/>
      <c r="E159" s="5"/>
      <c r="F159" s="5"/>
      <c r="G159" s="5"/>
      <c r="H159" s="5"/>
      <c r="I159" s="5"/>
      <c r="J159" s="5"/>
      <c r="K159" s="10"/>
      <c r="L159" s="10"/>
      <c r="M159" s="10"/>
      <c r="N159" s="10"/>
      <c r="O159" s="5"/>
    </row>
    <row r="160" spans="1:17" x14ac:dyDescent="0.25">
      <c r="A160" s="262"/>
      <c r="B160" s="5"/>
      <c r="C160" s="5"/>
      <c r="D160" s="5"/>
      <c r="E160" s="5"/>
      <c r="F160" s="5"/>
      <c r="G160" s="5"/>
      <c r="H160" s="5"/>
      <c r="I160" s="5"/>
      <c r="J160" s="5"/>
      <c r="K160" s="10"/>
      <c r="L160" s="10"/>
      <c r="M160" s="10"/>
      <c r="N160" s="10"/>
      <c r="O160" s="5"/>
    </row>
    <row r="161" spans="1:15" x14ac:dyDescent="0.25">
      <c r="A161" s="262"/>
      <c r="B161" s="5"/>
      <c r="C161" s="5"/>
      <c r="D161" s="5"/>
      <c r="E161" s="5"/>
      <c r="F161" s="5"/>
      <c r="G161" s="5"/>
      <c r="H161" s="5"/>
      <c r="I161" s="5"/>
      <c r="J161" s="5"/>
      <c r="K161" s="10"/>
      <c r="L161" s="10"/>
      <c r="M161" s="10"/>
      <c r="N161" s="10"/>
      <c r="O161" s="5"/>
    </row>
    <row r="162" spans="1:15" x14ac:dyDescent="0.25">
      <c r="A162" s="262"/>
      <c r="B162" s="5"/>
      <c r="C162" s="5"/>
      <c r="D162" s="5"/>
      <c r="E162" s="5"/>
      <c r="F162" s="5"/>
      <c r="G162" s="5"/>
      <c r="H162" s="5"/>
      <c r="I162" s="5"/>
      <c r="J162" s="5"/>
      <c r="K162" s="10"/>
      <c r="L162" s="10"/>
      <c r="M162" s="10"/>
      <c r="N162" s="10"/>
      <c r="O162" s="5"/>
    </row>
    <row r="163" spans="1:15" x14ac:dyDescent="0.25">
      <c r="A163" s="262"/>
      <c r="B163" s="5"/>
      <c r="C163" s="5"/>
      <c r="D163" s="5"/>
      <c r="E163" s="5"/>
      <c r="F163" s="5"/>
      <c r="G163" s="5"/>
      <c r="H163" s="5"/>
      <c r="I163" s="5"/>
      <c r="J163" s="5"/>
      <c r="K163" s="10"/>
      <c r="L163" s="10"/>
      <c r="M163" s="10"/>
      <c r="N163" s="10"/>
      <c r="O163" s="5"/>
    </row>
    <row r="164" spans="1:15" x14ac:dyDescent="0.25">
      <c r="A164" s="262"/>
      <c r="B164" s="5"/>
      <c r="C164" s="5"/>
      <c r="D164" s="5"/>
      <c r="E164" s="5"/>
      <c r="F164" s="5"/>
      <c r="G164" s="5"/>
      <c r="H164" s="5"/>
      <c r="I164" s="5"/>
      <c r="J164" s="5"/>
      <c r="K164" s="10"/>
      <c r="L164" s="10"/>
      <c r="M164" s="10"/>
      <c r="N164" s="10"/>
      <c r="O164" s="5"/>
    </row>
    <row r="165" spans="1:15" x14ac:dyDescent="0.25">
      <c r="A165" s="262"/>
      <c r="B165" s="5"/>
      <c r="C165" s="5"/>
      <c r="D165" s="5"/>
      <c r="E165" s="5"/>
      <c r="F165" s="5"/>
      <c r="G165" s="5"/>
      <c r="H165" s="5"/>
      <c r="I165" s="5"/>
      <c r="J165" s="5"/>
      <c r="K165" s="10"/>
      <c r="L165" s="10"/>
      <c r="M165" s="10"/>
      <c r="N165" s="10"/>
      <c r="O165" s="5"/>
    </row>
    <row r="166" spans="1:15" x14ac:dyDescent="0.25">
      <c r="A166" s="262"/>
      <c r="B166" s="5"/>
      <c r="C166" s="5"/>
      <c r="D166" s="5"/>
      <c r="E166" s="5"/>
      <c r="F166" s="5"/>
      <c r="G166" s="5"/>
      <c r="H166" s="5"/>
      <c r="I166" s="5"/>
      <c r="J166" s="5"/>
      <c r="K166" s="10"/>
      <c r="L166" s="10"/>
      <c r="M166" s="10"/>
      <c r="N166" s="10"/>
      <c r="O166" s="5"/>
    </row>
    <row r="167" spans="1:15" x14ac:dyDescent="0.25">
      <c r="A167" s="262"/>
      <c r="B167" s="5"/>
      <c r="C167" s="5"/>
      <c r="D167" s="5"/>
      <c r="E167" s="5"/>
      <c r="F167" s="5"/>
      <c r="G167" s="5"/>
      <c r="H167" s="5"/>
      <c r="I167" s="5"/>
      <c r="J167" s="5"/>
      <c r="K167" s="10"/>
      <c r="L167" s="10"/>
      <c r="M167" s="10"/>
      <c r="N167" s="10"/>
      <c r="O167" s="5"/>
    </row>
    <row r="168" spans="1:15" x14ac:dyDescent="0.25">
      <c r="A168" s="262"/>
      <c r="B168" s="5"/>
      <c r="C168" s="5"/>
      <c r="D168" s="5"/>
      <c r="E168" s="5"/>
      <c r="F168" s="5"/>
      <c r="G168" s="5"/>
      <c r="H168" s="5"/>
      <c r="I168" s="5"/>
      <c r="J168" s="5"/>
      <c r="K168" s="10"/>
      <c r="L168" s="10"/>
      <c r="M168" s="10"/>
      <c r="N168" s="10"/>
      <c r="O168" s="5"/>
    </row>
    <row r="169" spans="1:15" x14ac:dyDescent="0.25">
      <c r="A169" s="262"/>
      <c r="B169" s="5"/>
      <c r="C169" s="5"/>
      <c r="D169" s="5"/>
      <c r="E169" s="5"/>
      <c r="F169" s="5"/>
      <c r="G169" s="5"/>
      <c r="H169" s="5"/>
      <c r="I169" s="5"/>
      <c r="J169" s="5"/>
      <c r="K169" s="10"/>
      <c r="L169" s="10"/>
      <c r="M169" s="10"/>
      <c r="N169" s="10"/>
      <c r="O169" s="5"/>
    </row>
    <row r="170" spans="1:15" x14ac:dyDescent="0.25">
      <c r="A170" s="262"/>
      <c r="B170" s="5"/>
      <c r="C170" s="5"/>
      <c r="D170" s="5"/>
      <c r="E170" s="5"/>
      <c r="F170" s="5"/>
      <c r="G170" s="5"/>
      <c r="H170" s="5"/>
      <c r="I170" s="5"/>
      <c r="J170" s="5"/>
      <c r="K170" s="10"/>
      <c r="L170" s="10"/>
      <c r="M170" s="10"/>
      <c r="N170" s="10"/>
      <c r="O170" s="5"/>
    </row>
    <row r="171" spans="1:15" x14ac:dyDescent="0.25">
      <c r="A171" s="262"/>
      <c r="B171" s="5"/>
      <c r="C171" s="5"/>
      <c r="D171" s="5"/>
      <c r="E171" s="5"/>
      <c r="F171" s="5"/>
      <c r="G171" s="5"/>
      <c r="H171" s="5"/>
      <c r="I171" s="5"/>
      <c r="J171" s="5"/>
      <c r="K171" s="10"/>
      <c r="L171" s="10"/>
      <c r="M171" s="10"/>
      <c r="N171" s="10"/>
      <c r="O171" s="5"/>
    </row>
    <row r="172" spans="1:15" x14ac:dyDescent="0.25">
      <c r="A172" s="262"/>
      <c r="B172" s="5"/>
      <c r="C172" s="5"/>
      <c r="D172" s="5"/>
      <c r="E172" s="5"/>
      <c r="F172" s="5"/>
      <c r="G172" s="5"/>
      <c r="H172" s="5"/>
      <c r="I172" s="5"/>
      <c r="J172" s="5"/>
      <c r="K172" s="10"/>
      <c r="L172" s="10"/>
      <c r="M172" s="10"/>
      <c r="N172" s="10"/>
      <c r="O172" s="5"/>
    </row>
    <row r="173" spans="1:15" x14ac:dyDescent="0.25">
      <c r="A173" s="262"/>
      <c r="B173" s="5"/>
      <c r="C173" s="5"/>
      <c r="D173" s="5"/>
      <c r="E173" s="5"/>
      <c r="F173" s="5"/>
      <c r="G173" s="5"/>
      <c r="H173" s="5"/>
      <c r="I173" s="5"/>
      <c r="J173" s="5"/>
      <c r="K173" s="10"/>
      <c r="L173" s="10"/>
      <c r="M173" s="10"/>
      <c r="N173" s="10"/>
      <c r="O173" s="5"/>
    </row>
    <row r="174" spans="1:15" x14ac:dyDescent="0.25">
      <c r="A174" s="262"/>
      <c r="B174" s="5"/>
      <c r="C174" s="5"/>
      <c r="D174" s="5"/>
      <c r="E174" s="5"/>
      <c r="F174" s="5"/>
      <c r="G174" s="5"/>
      <c r="H174" s="5"/>
      <c r="I174" s="5"/>
      <c r="J174" s="5"/>
      <c r="K174" s="10"/>
      <c r="L174" s="10"/>
      <c r="M174" s="10"/>
      <c r="N174" s="10"/>
      <c r="O174" s="5"/>
    </row>
    <row r="175" spans="1:15" x14ac:dyDescent="0.25">
      <c r="A175" s="262"/>
      <c r="B175" s="5"/>
      <c r="C175" s="5"/>
      <c r="D175" s="5"/>
      <c r="E175" s="5"/>
      <c r="F175" s="5"/>
      <c r="G175" s="5"/>
      <c r="H175" s="5"/>
      <c r="I175" s="5"/>
      <c r="J175" s="5"/>
      <c r="K175" s="10"/>
      <c r="L175" s="10"/>
      <c r="M175" s="10"/>
      <c r="N175" s="10"/>
      <c r="O175" s="5"/>
    </row>
    <row r="176" spans="1:15" x14ac:dyDescent="0.25">
      <c r="A176" s="262"/>
      <c r="B176" s="5"/>
      <c r="C176" s="5"/>
      <c r="D176" s="5"/>
      <c r="E176" s="5"/>
      <c r="F176" s="5"/>
      <c r="G176" s="5"/>
      <c r="H176" s="5"/>
      <c r="I176" s="5"/>
      <c r="J176" s="5"/>
      <c r="K176" s="10"/>
      <c r="L176" s="10"/>
      <c r="M176" s="10"/>
      <c r="N176" s="10"/>
      <c r="O176" s="5"/>
    </row>
    <row r="177" spans="1:15" x14ac:dyDescent="0.25">
      <c r="A177" s="262"/>
      <c r="B177" s="5"/>
      <c r="C177" s="5"/>
      <c r="D177" s="5"/>
      <c r="E177" s="5"/>
      <c r="F177" s="5"/>
      <c r="G177" s="5"/>
      <c r="H177" s="5"/>
      <c r="I177" s="5"/>
      <c r="J177" s="5"/>
      <c r="K177" s="10"/>
      <c r="L177" s="10"/>
      <c r="M177" s="10"/>
      <c r="N177" s="10"/>
      <c r="O177" s="5"/>
    </row>
    <row r="178" spans="1:15" x14ac:dyDescent="0.25">
      <c r="A178" s="262"/>
      <c r="B178" s="5"/>
      <c r="C178" s="5"/>
      <c r="D178" s="5"/>
      <c r="E178" s="5"/>
      <c r="F178" s="5"/>
      <c r="G178" s="5"/>
      <c r="H178" s="5"/>
      <c r="I178" s="5"/>
      <c r="J178" s="5"/>
      <c r="K178" s="10"/>
      <c r="L178" s="10"/>
      <c r="M178" s="10"/>
      <c r="N178" s="10"/>
      <c r="O178" s="5"/>
    </row>
    <row r="179" spans="1:15" x14ac:dyDescent="0.25">
      <c r="A179" s="262"/>
      <c r="B179" s="5"/>
      <c r="C179" s="5"/>
      <c r="D179" s="5"/>
      <c r="E179" s="5"/>
      <c r="F179" s="5"/>
      <c r="G179" s="5"/>
      <c r="H179" s="5"/>
      <c r="I179" s="5"/>
      <c r="J179" s="5"/>
      <c r="K179" s="10"/>
      <c r="L179" s="10"/>
      <c r="M179" s="10"/>
      <c r="N179" s="10"/>
      <c r="O179" s="5"/>
    </row>
    <row r="180" spans="1:15" x14ac:dyDescent="0.25">
      <c r="A180" s="262"/>
      <c r="B180" s="5"/>
      <c r="C180" s="5"/>
      <c r="D180" s="5"/>
      <c r="E180" s="5"/>
      <c r="F180" s="5"/>
      <c r="G180" s="5"/>
      <c r="H180" s="5"/>
      <c r="I180" s="5"/>
      <c r="J180" s="5"/>
      <c r="K180" s="10"/>
      <c r="L180" s="10"/>
      <c r="M180" s="10"/>
      <c r="N180" s="10"/>
      <c r="O180" s="5"/>
    </row>
    <row r="181" spans="1:15" x14ac:dyDescent="0.25">
      <c r="A181" s="262"/>
      <c r="B181" s="5"/>
      <c r="C181" s="5"/>
      <c r="D181" s="5"/>
      <c r="E181" s="5"/>
      <c r="F181" s="5"/>
      <c r="G181" s="5"/>
      <c r="H181" s="5"/>
      <c r="I181" s="5"/>
      <c r="J181" s="5"/>
      <c r="K181" s="10"/>
      <c r="L181" s="10"/>
      <c r="M181" s="10"/>
      <c r="N181" s="10"/>
      <c r="O181" s="5"/>
    </row>
    <row r="182" spans="1:15" x14ac:dyDescent="0.25">
      <c r="A182" s="262"/>
      <c r="B182" s="5"/>
      <c r="C182" s="5"/>
      <c r="D182" s="5"/>
      <c r="E182" s="5"/>
      <c r="F182" s="5"/>
      <c r="G182" s="5"/>
      <c r="H182" s="5"/>
      <c r="I182" s="5"/>
      <c r="J182" s="5"/>
      <c r="K182" s="10"/>
      <c r="L182" s="10"/>
      <c r="M182" s="10"/>
      <c r="N182" s="10"/>
      <c r="O182" s="5"/>
    </row>
    <row r="183" spans="1:15" x14ac:dyDescent="0.25">
      <c r="A183" s="262"/>
      <c r="B183" s="5"/>
      <c r="C183" s="5"/>
      <c r="D183" s="5"/>
      <c r="E183" s="5"/>
      <c r="F183" s="5"/>
      <c r="G183" s="5"/>
      <c r="H183" s="5"/>
      <c r="I183" s="5"/>
      <c r="J183" s="5"/>
      <c r="K183" s="10"/>
      <c r="L183" s="10"/>
      <c r="M183" s="10"/>
      <c r="N183" s="10"/>
      <c r="O183" s="5"/>
    </row>
    <row r="184" spans="1:15" x14ac:dyDescent="0.25">
      <c r="A184" s="262"/>
      <c r="B184" s="5"/>
      <c r="C184" s="5"/>
      <c r="D184" s="5"/>
      <c r="E184" s="5"/>
      <c r="F184" s="5"/>
      <c r="G184" s="5"/>
      <c r="H184" s="5"/>
      <c r="I184" s="5"/>
      <c r="J184" s="5"/>
      <c r="K184" s="10"/>
      <c r="L184" s="10"/>
      <c r="M184" s="10"/>
      <c r="N184" s="10"/>
      <c r="O184" s="5"/>
    </row>
    <row r="185" spans="1:15" x14ac:dyDescent="0.25">
      <c r="A185" s="262"/>
      <c r="B185" s="5"/>
      <c r="C185" s="5"/>
      <c r="D185" s="5"/>
      <c r="E185" s="5"/>
      <c r="F185" s="5"/>
      <c r="G185" s="5"/>
      <c r="H185" s="5"/>
      <c r="I185" s="5"/>
      <c r="J185" s="5"/>
      <c r="K185" s="10"/>
      <c r="L185" s="10"/>
      <c r="M185" s="10"/>
      <c r="N185" s="10"/>
      <c r="O185" s="5"/>
    </row>
    <row r="186" spans="1:15" x14ac:dyDescent="0.25">
      <c r="A186" s="262"/>
      <c r="B186" s="5"/>
      <c r="C186" s="5"/>
      <c r="D186" s="5"/>
      <c r="E186" s="5"/>
      <c r="F186" s="5"/>
      <c r="G186" s="5"/>
      <c r="H186" s="5"/>
      <c r="I186" s="5"/>
      <c r="J186" s="5"/>
      <c r="K186" s="10"/>
      <c r="L186" s="10"/>
      <c r="M186" s="10"/>
      <c r="N186" s="10"/>
      <c r="O186" s="5"/>
    </row>
    <row r="187" spans="1:15" x14ac:dyDescent="0.25">
      <c r="A187" s="262"/>
      <c r="B187" s="5"/>
      <c r="C187" s="5"/>
      <c r="D187" s="5"/>
      <c r="E187" s="5"/>
      <c r="F187" s="5"/>
      <c r="G187" s="5"/>
      <c r="H187" s="5"/>
      <c r="I187" s="5"/>
      <c r="J187" s="5"/>
      <c r="K187" s="10"/>
      <c r="L187" s="10"/>
      <c r="M187" s="10"/>
      <c r="N187" s="10"/>
      <c r="O187" s="5"/>
    </row>
    <row r="188" spans="1:15" x14ac:dyDescent="0.25">
      <c r="A188" s="262"/>
      <c r="B188" s="5"/>
      <c r="C188" s="5"/>
      <c r="D188" s="5"/>
      <c r="E188" s="5"/>
      <c r="F188" s="5"/>
      <c r="G188" s="5"/>
      <c r="H188" s="5"/>
      <c r="I188" s="5"/>
      <c r="J188" s="5"/>
      <c r="K188" s="10"/>
      <c r="L188" s="10"/>
      <c r="M188" s="10"/>
      <c r="N188" s="10"/>
      <c r="O188" s="5"/>
    </row>
    <row r="189" spans="1:15" x14ac:dyDescent="0.25">
      <c r="A189" s="262"/>
      <c r="B189" s="5"/>
      <c r="C189" s="5"/>
      <c r="D189" s="5"/>
      <c r="E189" s="5"/>
      <c r="F189" s="5"/>
      <c r="G189" s="5"/>
      <c r="H189" s="5"/>
      <c r="I189" s="5"/>
      <c r="J189" s="5"/>
      <c r="K189" s="10"/>
      <c r="L189" s="10"/>
      <c r="M189" s="10"/>
      <c r="N189" s="10"/>
      <c r="O189" s="5"/>
    </row>
    <row r="190" spans="1:15" x14ac:dyDescent="0.25">
      <c r="A190" s="262"/>
      <c r="B190" s="5"/>
      <c r="C190" s="5"/>
      <c r="D190" s="5"/>
      <c r="E190" s="5"/>
      <c r="F190" s="5"/>
      <c r="G190" s="5"/>
      <c r="H190" s="5"/>
      <c r="I190" s="5"/>
      <c r="J190" s="5"/>
      <c r="K190" s="10"/>
      <c r="L190" s="10"/>
      <c r="M190" s="10"/>
      <c r="N190" s="10"/>
      <c r="O190" s="5"/>
    </row>
    <row r="191" spans="1:15" x14ac:dyDescent="0.25">
      <c r="A191" s="262"/>
      <c r="B191" s="5"/>
      <c r="C191" s="5"/>
      <c r="D191" s="5"/>
      <c r="E191" s="5"/>
      <c r="F191" s="5"/>
      <c r="G191" s="5"/>
      <c r="H191" s="5"/>
      <c r="I191" s="5"/>
      <c r="J191" s="5"/>
      <c r="K191" s="10"/>
      <c r="L191" s="10"/>
      <c r="M191" s="10"/>
      <c r="N191" s="10"/>
      <c r="O191" s="5"/>
    </row>
    <row r="192" spans="1:15" x14ac:dyDescent="0.25">
      <c r="A192" s="262"/>
      <c r="B192" s="5"/>
      <c r="C192" s="5"/>
      <c r="D192" s="5"/>
      <c r="E192" s="5"/>
      <c r="F192" s="5"/>
      <c r="G192" s="5"/>
      <c r="H192" s="5"/>
      <c r="I192" s="5"/>
      <c r="J192" s="5"/>
      <c r="K192" s="10"/>
      <c r="L192" s="10"/>
      <c r="M192" s="10"/>
      <c r="N192" s="10"/>
      <c r="O192" s="5"/>
    </row>
    <row r="193" spans="1:15" x14ac:dyDescent="0.25">
      <c r="A193" s="262"/>
      <c r="B193" s="5"/>
      <c r="C193" s="5"/>
      <c r="D193" s="5"/>
      <c r="E193" s="5"/>
      <c r="F193" s="5"/>
      <c r="G193" s="5"/>
      <c r="H193" s="5"/>
      <c r="I193" s="5"/>
      <c r="J193" s="5"/>
      <c r="K193" s="10"/>
      <c r="L193" s="10"/>
      <c r="M193" s="10"/>
      <c r="N193" s="10"/>
      <c r="O193" s="5"/>
    </row>
    <row r="194" spans="1:15" x14ac:dyDescent="0.25">
      <c r="A194" s="262"/>
      <c r="B194" s="5"/>
      <c r="C194" s="5"/>
      <c r="D194" s="5"/>
      <c r="E194" s="5"/>
      <c r="F194" s="5"/>
      <c r="G194" s="5"/>
      <c r="H194" s="5"/>
      <c r="I194" s="5"/>
      <c r="J194" s="5"/>
      <c r="K194" s="10"/>
      <c r="L194" s="10"/>
      <c r="M194" s="10"/>
      <c r="N194" s="10"/>
      <c r="O194" s="5"/>
    </row>
    <row r="195" spans="1:15" x14ac:dyDescent="0.25">
      <c r="A195" s="262"/>
      <c r="B195" s="5"/>
      <c r="C195" s="5"/>
      <c r="D195" s="5"/>
      <c r="E195" s="5"/>
      <c r="F195" s="5"/>
      <c r="G195" s="5"/>
      <c r="H195" s="5"/>
      <c r="I195" s="5"/>
      <c r="J195" s="5"/>
      <c r="K195" s="10"/>
      <c r="L195" s="10"/>
      <c r="M195" s="10"/>
      <c r="N195" s="10"/>
      <c r="O195" s="5"/>
    </row>
    <row r="196" spans="1:15" x14ac:dyDescent="0.25">
      <c r="A196" s="262"/>
      <c r="B196" s="5"/>
      <c r="C196" s="5"/>
      <c r="D196" s="5"/>
      <c r="E196" s="5"/>
      <c r="F196" s="5"/>
      <c r="G196" s="5"/>
      <c r="H196" s="5"/>
      <c r="I196" s="5"/>
      <c r="J196" s="5"/>
      <c r="K196" s="10"/>
      <c r="L196" s="10"/>
      <c r="M196" s="10"/>
      <c r="N196" s="10"/>
      <c r="O196" s="5"/>
    </row>
    <row r="197" spans="1:15" x14ac:dyDescent="0.25">
      <c r="A197" s="262"/>
      <c r="B197" s="5"/>
      <c r="C197" s="5"/>
      <c r="D197" s="5"/>
      <c r="E197" s="5"/>
      <c r="F197" s="5"/>
      <c r="G197" s="5"/>
      <c r="H197" s="5"/>
      <c r="I197" s="5"/>
      <c r="J197" s="5"/>
      <c r="K197" s="10"/>
      <c r="L197" s="10"/>
      <c r="M197" s="10"/>
      <c r="N197" s="10"/>
      <c r="O197" s="5"/>
    </row>
    <row r="198" spans="1:15" x14ac:dyDescent="0.25">
      <c r="A198" s="262"/>
      <c r="B198" s="5"/>
      <c r="C198" s="5"/>
      <c r="D198" s="5"/>
      <c r="E198" s="5"/>
      <c r="F198" s="5"/>
      <c r="G198" s="5"/>
      <c r="H198" s="5"/>
      <c r="I198" s="5"/>
      <c r="J198" s="5"/>
      <c r="K198" s="10"/>
      <c r="L198" s="10"/>
      <c r="M198" s="10"/>
      <c r="N198" s="10"/>
      <c r="O198" s="5"/>
    </row>
    <row r="199" spans="1:15" x14ac:dyDescent="0.25">
      <c r="A199" s="262"/>
      <c r="B199" s="5"/>
      <c r="C199" s="5"/>
      <c r="D199" s="5"/>
      <c r="E199" s="5"/>
      <c r="F199" s="5"/>
      <c r="G199" s="5"/>
      <c r="H199" s="5"/>
      <c r="I199" s="5"/>
      <c r="J199" s="5"/>
      <c r="K199" s="10"/>
      <c r="L199" s="10"/>
      <c r="M199" s="10"/>
      <c r="N199" s="10"/>
      <c r="O199" s="5"/>
    </row>
    <row r="200" spans="1:15" x14ac:dyDescent="0.25">
      <c r="A200" s="262"/>
      <c r="B200" s="5"/>
      <c r="C200" s="5"/>
      <c r="D200" s="5"/>
      <c r="E200" s="5"/>
      <c r="F200" s="5"/>
      <c r="G200" s="5"/>
      <c r="H200" s="5"/>
      <c r="I200" s="5"/>
      <c r="J200" s="5"/>
      <c r="K200" s="10"/>
      <c r="L200" s="10"/>
      <c r="M200" s="10"/>
      <c r="N200" s="10"/>
      <c r="O200" s="5"/>
    </row>
    <row r="201" spans="1:15" x14ac:dyDescent="0.25">
      <c r="A201" s="262"/>
      <c r="B201" s="5"/>
      <c r="C201" s="5"/>
      <c r="D201" s="5"/>
      <c r="E201" s="5"/>
      <c r="F201" s="5"/>
      <c r="G201" s="5"/>
      <c r="H201" s="5"/>
      <c r="I201" s="5"/>
      <c r="J201" s="5"/>
      <c r="K201" s="10"/>
      <c r="L201" s="10"/>
      <c r="M201" s="10"/>
      <c r="N201" s="10"/>
      <c r="O201" s="5"/>
    </row>
    <row r="202" spans="1:15" x14ac:dyDescent="0.25">
      <c r="A202" s="262"/>
      <c r="B202" s="5"/>
      <c r="C202" s="5"/>
      <c r="D202" s="5"/>
      <c r="E202" s="5"/>
      <c r="F202" s="5"/>
      <c r="G202" s="5"/>
      <c r="H202" s="5"/>
      <c r="I202" s="5"/>
      <c r="J202" s="5"/>
      <c r="K202" s="10"/>
      <c r="L202" s="10"/>
      <c r="M202" s="10"/>
      <c r="N202" s="10"/>
      <c r="O202" s="5"/>
    </row>
    <row r="203" spans="1:15" x14ac:dyDescent="0.25">
      <c r="A203" s="262"/>
      <c r="B203" s="5"/>
      <c r="C203" s="5"/>
      <c r="D203" s="5"/>
      <c r="E203" s="5"/>
      <c r="F203" s="5"/>
      <c r="G203" s="5"/>
      <c r="H203" s="5"/>
      <c r="I203" s="5"/>
      <c r="J203" s="5"/>
      <c r="K203" s="10"/>
      <c r="L203" s="10"/>
      <c r="M203" s="10"/>
      <c r="N203" s="10"/>
      <c r="O203" s="5"/>
    </row>
    <row r="204" spans="1:15" x14ac:dyDescent="0.25">
      <c r="A204" s="262"/>
      <c r="B204" s="5"/>
      <c r="C204" s="5"/>
      <c r="D204" s="5"/>
      <c r="E204" s="5"/>
      <c r="F204" s="5"/>
      <c r="G204" s="5"/>
      <c r="H204" s="5"/>
      <c r="I204" s="5"/>
      <c r="J204" s="5"/>
      <c r="K204" s="10"/>
      <c r="L204" s="10"/>
      <c r="M204" s="10"/>
      <c r="N204" s="10"/>
      <c r="O204" s="5"/>
    </row>
    <row r="205" spans="1:15" x14ac:dyDescent="0.25">
      <c r="A205" s="262"/>
      <c r="B205" s="5"/>
      <c r="C205" s="5"/>
      <c r="D205" s="5"/>
      <c r="E205" s="5"/>
      <c r="F205" s="5"/>
      <c r="G205" s="5"/>
      <c r="H205" s="5"/>
      <c r="I205" s="5"/>
      <c r="J205" s="5"/>
      <c r="K205" s="10"/>
      <c r="L205" s="10"/>
      <c r="M205" s="10"/>
      <c r="N205" s="10"/>
      <c r="O205" s="5"/>
    </row>
    <row r="206" spans="1:15" x14ac:dyDescent="0.25">
      <c r="A206" s="262"/>
      <c r="B206" s="5"/>
      <c r="C206" s="5"/>
      <c r="D206" s="5"/>
      <c r="E206" s="5"/>
      <c r="F206" s="5"/>
      <c r="G206" s="5"/>
      <c r="H206" s="5"/>
      <c r="I206" s="5"/>
      <c r="J206" s="5"/>
      <c r="K206" s="10"/>
      <c r="L206" s="10"/>
      <c r="M206" s="10"/>
      <c r="N206" s="10"/>
      <c r="O206" s="5"/>
    </row>
    <row r="207" spans="1:15" x14ac:dyDescent="0.25">
      <c r="A207" s="262"/>
      <c r="B207" s="5"/>
      <c r="C207" s="5"/>
      <c r="D207" s="5"/>
      <c r="E207" s="5"/>
      <c r="F207" s="5"/>
      <c r="G207" s="5"/>
      <c r="H207" s="5"/>
      <c r="I207" s="5"/>
      <c r="J207" s="5"/>
      <c r="K207" s="10"/>
      <c r="L207" s="10"/>
      <c r="M207" s="10"/>
      <c r="N207" s="10"/>
      <c r="O207" s="5"/>
    </row>
    <row r="208" spans="1:15" x14ac:dyDescent="0.25">
      <c r="A208" s="262"/>
      <c r="B208" s="5"/>
      <c r="C208" s="5"/>
      <c r="D208" s="5"/>
      <c r="E208" s="5"/>
      <c r="F208" s="5"/>
      <c r="G208" s="5"/>
      <c r="H208" s="5"/>
      <c r="I208" s="5"/>
      <c r="J208" s="5"/>
      <c r="K208" s="10"/>
      <c r="L208" s="10"/>
      <c r="M208" s="10"/>
      <c r="N208" s="10"/>
      <c r="O208" s="5"/>
    </row>
    <row r="209" spans="1:15" x14ac:dyDescent="0.25">
      <c r="A209" s="262"/>
      <c r="B209" s="5"/>
      <c r="C209" s="5"/>
      <c r="D209" s="5"/>
      <c r="E209" s="5"/>
      <c r="F209" s="5"/>
      <c r="G209" s="5"/>
      <c r="H209" s="5"/>
      <c r="I209" s="5"/>
      <c r="J209" s="5"/>
      <c r="K209" s="10"/>
      <c r="L209" s="10"/>
      <c r="M209" s="10"/>
      <c r="N209" s="10"/>
      <c r="O209" s="5"/>
    </row>
    <row r="210" spans="1:15" x14ac:dyDescent="0.25">
      <c r="A210" s="262"/>
      <c r="B210" s="5"/>
      <c r="C210" s="5"/>
      <c r="D210" s="5"/>
      <c r="E210" s="5"/>
      <c r="F210" s="5"/>
      <c r="G210" s="5"/>
      <c r="H210" s="5"/>
      <c r="I210" s="5"/>
      <c r="J210" s="5"/>
      <c r="K210" s="10"/>
      <c r="L210" s="10"/>
      <c r="M210" s="10"/>
      <c r="N210" s="10"/>
      <c r="O210" s="5"/>
    </row>
    <row r="211" spans="1:15" x14ac:dyDescent="0.25">
      <c r="A211" s="262"/>
      <c r="B211" s="5"/>
      <c r="C211" s="5"/>
      <c r="D211" s="5"/>
      <c r="E211" s="5"/>
      <c r="F211" s="5"/>
      <c r="G211" s="5"/>
      <c r="H211" s="5"/>
      <c r="I211" s="5"/>
      <c r="J211" s="5"/>
      <c r="K211" s="10"/>
      <c r="L211" s="10"/>
      <c r="M211" s="10"/>
      <c r="N211" s="10"/>
      <c r="O211" s="5"/>
    </row>
    <row r="212" spans="1:15" x14ac:dyDescent="0.25">
      <c r="A212" s="262"/>
      <c r="B212" s="5"/>
      <c r="C212" s="5"/>
      <c r="D212" s="5"/>
      <c r="E212" s="5"/>
      <c r="F212" s="5"/>
      <c r="G212" s="5"/>
      <c r="H212" s="5"/>
      <c r="I212" s="5"/>
      <c r="J212" s="5"/>
      <c r="K212" s="10"/>
      <c r="L212" s="10"/>
      <c r="M212" s="10"/>
      <c r="N212" s="10"/>
      <c r="O212" s="5"/>
    </row>
    <row r="213" spans="1:15" x14ac:dyDescent="0.25">
      <c r="A213" s="262"/>
      <c r="B213" s="5"/>
      <c r="C213" s="5"/>
      <c r="D213" s="5"/>
      <c r="E213" s="5"/>
      <c r="F213" s="5"/>
      <c r="G213" s="5"/>
      <c r="H213" s="5"/>
      <c r="I213" s="5"/>
      <c r="J213" s="5"/>
      <c r="K213" s="10"/>
      <c r="L213" s="10"/>
      <c r="M213" s="10"/>
      <c r="N213" s="10"/>
      <c r="O213" s="5"/>
    </row>
    <row r="214" spans="1:15" x14ac:dyDescent="0.25">
      <c r="A214" s="262"/>
      <c r="B214" s="5"/>
      <c r="C214" s="5"/>
      <c r="D214" s="5"/>
      <c r="E214" s="5"/>
      <c r="F214" s="5"/>
      <c r="G214" s="5"/>
      <c r="H214" s="5"/>
      <c r="I214" s="5"/>
      <c r="J214" s="5"/>
      <c r="K214" s="10"/>
      <c r="L214" s="10"/>
      <c r="M214" s="10"/>
      <c r="N214" s="10"/>
      <c r="O214" s="5"/>
    </row>
    <row r="215" spans="1:15" x14ac:dyDescent="0.25">
      <c r="A215" s="262"/>
      <c r="B215" s="5"/>
      <c r="C215" s="5"/>
      <c r="D215" s="5"/>
      <c r="E215" s="5"/>
      <c r="F215" s="5"/>
      <c r="G215" s="5"/>
      <c r="H215" s="5"/>
      <c r="I215" s="5"/>
      <c r="J215" s="5"/>
      <c r="K215" s="10"/>
      <c r="L215" s="10"/>
      <c r="M215" s="10"/>
      <c r="N215" s="10"/>
      <c r="O215" s="5"/>
    </row>
    <row r="216" spans="1:15" x14ac:dyDescent="0.25">
      <c r="A216" s="262"/>
      <c r="B216" s="5"/>
      <c r="C216" s="5"/>
      <c r="D216" s="5"/>
      <c r="E216" s="5"/>
      <c r="F216" s="5"/>
      <c r="G216" s="5"/>
      <c r="H216" s="5"/>
      <c r="I216" s="5"/>
      <c r="J216" s="5"/>
      <c r="K216" s="10"/>
      <c r="L216" s="10"/>
      <c r="M216" s="10"/>
      <c r="N216" s="10"/>
      <c r="O216" s="5"/>
    </row>
    <row r="217" spans="1:15" x14ac:dyDescent="0.25">
      <c r="A217" s="262"/>
      <c r="B217" s="5"/>
      <c r="C217" s="5"/>
      <c r="D217" s="5"/>
      <c r="E217" s="5"/>
      <c r="F217" s="5"/>
      <c r="G217" s="5"/>
      <c r="H217" s="5"/>
      <c r="I217" s="5"/>
      <c r="J217" s="5"/>
      <c r="K217" s="10"/>
      <c r="L217" s="10"/>
      <c r="M217" s="10"/>
      <c r="N217" s="10"/>
      <c r="O217" s="5"/>
    </row>
    <row r="218" spans="1:15" x14ac:dyDescent="0.25">
      <c r="A218" s="262"/>
      <c r="B218" s="5"/>
      <c r="C218" s="5"/>
      <c r="D218" s="5"/>
      <c r="E218" s="5"/>
      <c r="F218" s="5"/>
      <c r="G218" s="5"/>
      <c r="H218" s="5"/>
      <c r="I218" s="5"/>
      <c r="J218" s="5"/>
      <c r="K218" s="10"/>
      <c r="L218" s="10"/>
      <c r="M218" s="10"/>
      <c r="N218" s="10"/>
      <c r="O218" s="5"/>
    </row>
    <row r="219" spans="1:15" x14ac:dyDescent="0.25">
      <c r="A219" s="262"/>
      <c r="B219" s="5"/>
      <c r="C219" s="5"/>
      <c r="D219" s="5"/>
      <c r="E219" s="5"/>
      <c r="F219" s="5"/>
      <c r="G219" s="5"/>
      <c r="H219" s="5"/>
      <c r="I219" s="5"/>
      <c r="J219" s="5"/>
      <c r="K219" s="10"/>
      <c r="L219" s="10"/>
      <c r="M219" s="10"/>
      <c r="N219" s="10"/>
      <c r="O219" s="5"/>
    </row>
    <row r="220" spans="1:15" x14ac:dyDescent="0.25">
      <c r="A220" s="262"/>
      <c r="B220" s="5"/>
      <c r="C220" s="5"/>
      <c r="D220" s="5"/>
      <c r="E220" s="5"/>
      <c r="F220" s="5"/>
      <c r="G220" s="5"/>
      <c r="H220" s="5"/>
      <c r="I220" s="5"/>
      <c r="J220" s="5"/>
      <c r="K220" s="10"/>
      <c r="L220" s="10"/>
      <c r="M220" s="10"/>
      <c r="N220" s="10"/>
      <c r="O220" s="5"/>
    </row>
    <row r="221" spans="1:15" x14ac:dyDescent="0.25">
      <c r="A221" s="262"/>
      <c r="B221" s="5"/>
      <c r="C221" s="5"/>
      <c r="D221" s="5"/>
      <c r="E221" s="5"/>
      <c r="F221" s="5"/>
      <c r="G221" s="5"/>
      <c r="H221" s="5"/>
      <c r="I221" s="5"/>
      <c r="J221" s="5"/>
      <c r="K221" s="10"/>
      <c r="L221" s="10"/>
      <c r="M221" s="10"/>
      <c r="N221" s="10"/>
      <c r="O221" s="5"/>
    </row>
    <row r="222" spans="1:15" x14ac:dyDescent="0.25">
      <c r="A222" s="262"/>
      <c r="B222" s="5"/>
      <c r="C222" s="5"/>
      <c r="D222" s="5"/>
      <c r="E222" s="5"/>
      <c r="F222" s="5"/>
      <c r="G222" s="5"/>
      <c r="H222" s="5"/>
      <c r="I222" s="5"/>
      <c r="J222" s="5"/>
      <c r="K222" s="10"/>
      <c r="L222" s="10"/>
      <c r="M222" s="10"/>
      <c r="N222" s="10"/>
      <c r="O222" s="5"/>
    </row>
    <row r="223" spans="1:15" x14ac:dyDescent="0.25">
      <c r="A223" s="262"/>
      <c r="B223" s="5"/>
      <c r="C223" s="5"/>
      <c r="D223" s="5"/>
      <c r="E223" s="5"/>
      <c r="F223" s="5"/>
      <c r="G223" s="5"/>
      <c r="H223" s="5"/>
      <c r="I223" s="5"/>
      <c r="J223" s="5"/>
      <c r="K223" s="10"/>
      <c r="L223" s="10"/>
      <c r="M223" s="10"/>
      <c r="N223" s="10"/>
      <c r="O223" s="5"/>
    </row>
    <row r="224" spans="1:15" x14ac:dyDescent="0.25">
      <c r="A224" s="262"/>
      <c r="B224" s="5"/>
      <c r="C224" s="5"/>
      <c r="D224" s="5"/>
      <c r="E224" s="5"/>
      <c r="F224" s="5"/>
      <c r="G224" s="5"/>
      <c r="H224" s="5"/>
      <c r="I224" s="5"/>
      <c r="J224" s="5"/>
      <c r="K224" s="10"/>
      <c r="L224" s="10"/>
      <c r="M224" s="10"/>
      <c r="N224" s="10"/>
      <c r="O224" s="5"/>
    </row>
    <row r="225" spans="1:15" x14ac:dyDescent="0.25">
      <c r="A225" s="262"/>
      <c r="B225" s="5"/>
      <c r="C225" s="5"/>
      <c r="D225" s="5"/>
      <c r="E225" s="5"/>
      <c r="F225" s="5"/>
      <c r="G225" s="5"/>
      <c r="H225" s="5"/>
      <c r="I225" s="5"/>
      <c r="J225" s="5"/>
      <c r="K225" s="10"/>
      <c r="L225" s="10"/>
      <c r="M225" s="10"/>
      <c r="N225" s="10"/>
      <c r="O225" s="5"/>
    </row>
    <row r="226" spans="1:15" x14ac:dyDescent="0.25">
      <c r="A226" s="262"/>
      <c r="B226" s="5"/>
      <c r="C226" s="5"/>
      <c r="D226" s="5"/>
      <c r="E226" s="5"/>
      <c r="F226" s="5"/>
      <c r="G226" s="5"/>
      <c r="H226" s="5"/>
      <c r="I226" s="5"/>
      <c r="J226" s="5"/>
      <c r="K226" s="10"/>
      <c r="L226" s="10"/>
      <c r="M226" s="10"/>
      <c r="N226" s="10"/>
      <c r="O226" s="5"/>
    </row>
    <row r="227" spans="1:15" x14ac:dyDescent="0.25">
      <c r="A227" s="262"/>
      <c r="B227" s="5"/>
      <c r="C227" s="5"/>
      <c r="D227" s="5"/>
      <c r="E227" s="5"/>
      <c r="F227" s="5"/>
      <c r="G227" s="5"/>
      <c r="H227" s="5"/>
      <c r="I227" s="5"/>
      <c r="J227" s="5"/>
      <c r="K227" s="10"/>
      <c r="L227" s="10"/>
      <c r="M227" s="10"/>
      <c r="N227" s="10"/>
      <c r="O227" s="5"/>
    </row>
    <row r="228" spans="1:15" x14ac:dyDescent="0.25">
      <c r="A228" s="262"/>
      <c r="B228" s="5"/>
      <c r="C228" s="5"/>
      <c r="D228" s="5"/>
      <c r="E228" s="5"/>
      <c r="F228" s="5"/>
      <c r="G228" s="5"/>
      <c r="H228" s="5"/>
      <c r="I228" s="5"/>
      <c r="J228" s="5"/>
      <c r="K228" s="10"/>
      <c r="L228" s="10"/>
      <c r="M228" s="10"/>
      <c r="N228" s="10"/>
      <c r="O228" s="5"/>
    </row>
    <row r="229" spans="1:15" x14ac:dyDescent="0.25">
      <c r="A229" s="262"/>
      <c r="B229" s="5"/>
      <c r="C229" s="5"/>
      <c r="D229" s="5"/>
      <c r="E229" s="5"/>
      <c r="F229" s="5"/>
      <c r="G229" s="5"/>
      <c r="H229" s="5"/>
      <c r="I229" s="5"/>
      <c r="J229" s="5"/>
      <c r="K229" s="10"/>
      <c r="L229" s="10"/>
      <c r="M229" s="10"/>
      <c r="N229" s="10"/>
      <c r="O229" s="5"/>
    </row>
    <row r="230" spans="1:15" x14ac:dyDescent="0.25">
      <c r="A230" s="262"/>
      <c r="B230" s="5"/>
      <c r="C230" s="5"/>
      <c r="D230" s="5"/>
      <c r="E230" s="5"/>
      <c r="F230" s="5"/>
      <c r="G230" s="5"/>
      <c r="H230" s="5"/>
      <c r="I230" s="5"/>
      <c r="J230" s="5"/>
      <c r="K230" s="10"/>
      <c r="L230" s="10"/>
      <c r="M230" s="10"/>
      <c r="N230" s="10"/>
      <c r="O230" s="5"/>
    </row>
    <row r="231" spans="1:15" x14ac:dyDescent="0.25">
      <c r="A231" s="262"/>
      <c r="B231" s="5"/>
      <c r="C231" s="5"/>
      <c r="D231" s="5"/>
      <c r="E231" s="5"/>
      <c r="F231" s="5"/>
      <c r="G231" s="5"/>
      <c r="H231" s="5"/>
      <c r="I231" s="5"/>
      <c r="J231" s="5"/>
      <c r="K231" s="10"/>
      <c r="L231" s="10"/>
      <c r="M231" s="10"/>
      <c r="N231" s="10"/>
      <c r="O231" s="5"/>
    </row>
    <row r="232" spans="1:15" x14ac:dyDescent="0.25">
      <c r="A232" s="262"/>
      <c r="B232" s="5"/>
      <c r="C232" s="5"/>
      <c r="D232" s="5"/>
      <c r="E232" s="5"/>
      <c r="F232" s="5"/>
      <c r="G232" s="5"/>
      <c r="H232" s="5"/>
      <c r="I232" s="5"/>
      <c r="J232" s="5"/>
      <c r="K232" s="10"/>
      <c r="L232" s="10"/>
      <c r="M232" s="10"/>
      <c r="N232" s="10"/>
      <c r="O232" s="5"/>
    </row>
    <row r="233" spans="1:15" x14ac:dyDescent="0.25">
      <c r="A233" s="262"/>
      <c r="B233" s="5"/>
      <c r="C233" s="5"/>
      <c r="D233" s="5"/>
      <c r="E233" s="5"/>
      <c r="F233" s="5"/>
      <c r="G233" s="5"/>
      <c r="H233" s="5"/>
      <c r="I233" s="5"/>
      <c r="J233" s="5"/>
      <c r="K233" s="10"/>
      <c r="L233" s="10"/>
      <c r="M233" s="10"/>
      <c r="N233" s="10"/>
      <c r="O233" s="5"/>
    </row>
    <row r="234" spans="1:15" x14ac:dyDescent="0.25">
      <c r="A234" s="262"/>
      <c r="B234" s="5"/>
      <c r="C234" s="5"/>
      <c r="D234" s="5"/>
      <c r="E234" s="5"/>
      <c r="F234" s="5"/>
      <c r="G234" s="5"/>
      <c r="H234" s="5"/>
      <c r="I234" s="5"/>
      <c r="J234" s="5"/>
      <c r="K234" s="10"/>
      <c r="L234" s="10"/>
      <c r="M234" s="10"/>
      <c r="N234" s="10"/>
      <c r="O234" s="5"/>
    </row>
    <row r="235" spans="1:15" x14ac:dyDescent="0.25">
      <c r="A235" s="262"/>
      <c r="B235" s="5"/>
      <c r="C235" s="5"/>
      <c r="D235" s="5"/>
      <c r="E235" s="5"/>
      <c r="F235" s="5"/>
      <c r="G235" s="5"/>
      <c r="H235" s="5"/>
      <c r="I235" s="5"/>
      <c r="J235" s="5"/>
      <c r="K235" s="10"/>
      <c r="L235" s="10"/>
      <c r="M235" s="10"/>
      <c r="N235" s="10"/>
      <c r="O235" s="5"/>
    </row>
    <row r="236" spans="1:15" x14ac:dyDescent="0.25">
      <c r="A236" s="262"/>
      <c r="B236" s="5"/>
      <c r="C236" s="5"/>
      <c r="D236" s="5"/>
      <c r="E236" s="5"/>
      <c r="F236" s="5"/>
      <c r="G236" s="5"/>
      <c r="H236" s="5"/>
      <c r="I236" s="5"/>
      <c r="J236" s="5"/>
      <c r="K236" s="10"/>
      <c r="L236" s="10"/>
      <c r="M236" s="10"/>
      <c r="N236" s="10"/>
      <c r="O236" s="5"/>
    </row>
    <row r="237" spans="1:15" x14ac:dyDescent="0.25">
      <c r="A237" s="262"/>
      <c r="B237" s="5"/>
      <c r="C237" s="5"/>
      <c r="D237" s="5"/>
      <c r="E237" s="5"/>
      <c r="F237" s="5"/>
      <c r="G237" s="5"/>
      <c r="H237" s="5"/>
      <c r="I237" s="5"/>
      <c r="J237" s="5"/>
      <c r="K237" s="10"/>
      <c r="L237" s="10"/>
      <c r="M237" s="10"/>
      <c r="N237" s="10"/>
      <c r="O237" s="5"/>
    </row>
    <row r="238" spans="1:15" x14ac:dyDescent="0.25">
      <c r="A238" s="262"/>
      <c r="B238" s="5"/>
      <c r="C238" s="5"/>
      <c r="D238" s="5"/>
      <c r="E238" s="5"/>
      <c r="F238" s="5"/>
      <c r="G238" s="5"/>
      <c r="H238" s="5"/>
      <c r="I238" s="5"/>
      <c r="J238" s="5"/>
      <c r="K238" s="10"/>
      <c r="L238" s="10"/>
      <c r="M238" s="10"/>
      <c r="N238" s="10"/>
      <c r="O238" s="5"/>
    </row>
    <row r="239" spans="1:15" x14ac:dyDescent="0.25">
      <c r="A239" s="262"/>
      <c r="B239" s="5"/>
      <c r="C239" s="5"/>
      <c r="D239" s="5"/>
      <c r="E239" s="5"/>
      <c r="F239" s="5"/>
      <c r="G239" s="5"/>
      <c r="H239" s="5"/>
      <c r="I239" s="5"/>
      <c r="J239" s="5"/>
      <c r="K239" s="10"/>
      <c r="L239" s="10"/>
      <c r="M239" s="10"/>
      <c r="N239" s="10"/>
      <c r="O239" s="5"/>
    </row>
    <row r="240" spans="1:15" x14ac:dyDescent="0.25">
      <c r="A240" s="262"/>
      <c r="B240" s="5"/>
      <c r="C240" s="5"/>
      <c r="D240" s="5"/>
      <c r="E240" s="5"/>
      <c r="F240" s="5"/>
      <c r="G240" s="5"/>
      <c r="H240" s="5"/>
      <c r="I240" s="5"/>
      <c r="J240" s="5"/>
      <c r="K240" s="10"/>
      <c r="L240" s="10"/>
      <c r="M240" s="10"/>
      <c r="N240" s="10"/>
      <c r="O240" s="5"/>
    </row>
    <row r="241" spans="1:15" x14ac:dyDescent="0.25">
      <c r="A241" s="262"/>
      <c r="B241" s="5"/>
      <c r="C241" s="5"/>
      <c r="D241" s="5"/>
      <c r="E241" s="5"/>
      <c r="F241" s="5"/>
      <c r="G241" s="5"/>
      <c r="H241" s="5"/>
      <c r="I241" s="5"/>
      <c r="J241" s="5"/>
      <c r="K241" s="10"/>
      <c r="L241" s="10"/>
      <c r="M241" s="10"/>
      <c r="N241" s="10"/>
      <c r="O241" s="5"/>
    </row>
    <row r="242" spans="1:15" x14ac:dyDescent="0.25">
      <c r="A242" s="262"/>
      <c r="B242" s="5"/>
      <c r="C242" s="5"/>
      <c r="D242" s="5"/>
      <c r="E242" s="5"/>
      <c r="F242" s="5"/>
      <c r="G242" s="5"/>
      <c r="H242" s="5"/>
      <c r="I242" s="5"/>
      <c r="J242" s="5"/>
      <c r="K242" s="10"/>
      <c r="L242" s="10"/>
      <c r="M242" s="10"/>
      <c r="N242" s="10"/>
      <c r="O242" s="5"/>
    </row>
    <row r="243" spans="1:15" x14ac:dyDescent="0.25">
      <c r="A243" s="262"/>
      <c r="B243" s="5"/>
      <c r="C243" s="5"/>
      <c r="D243" s="5"/>
      <c r="E243" s="5"/>
      <c r="F243" s="5"/>
      <c r="G243" s="5"/>
      <c r="H243" s="5"/>
      <c r="I243" s="5"/>
      <c r="J243" s="5"/>
      <c r="K243" s="10"/>
      <c r="L243" s="10"/>
      <c r="M243" s="10"/>
      <c r="N243" s="10"/>
      <c r="O243" s="5"/>
    </row>
    <row r="244" spans="1:15" x14ac:dyDescent="0.25">
      <c r="A244" s="262"/>
      <c r="B244" s="5"/>
      <c r="C244" s="5"/>
      <c r="D244" s="5"/>
      <c r="E244" s="5"/>
      <c r="F244" s="5"/>
      <c r="G244" s="5"/>
      <c r="H244" s="5"/>
      <c r="I244" s="5"/>
      <c r="J244" s="5"/>
      <c r="K244" s="10"/>
      <c r="L244" s="10"/>
      <c r="M244" s="10"/>
      <c r="N244" s="10"/>
      <c r="O244" s="5"/>
    </row>
    <row r="245" spans="1:15" x14ac:dyDescent="0.25">
      <c r="A245" s="262"/>
      <c r="B245" s="5"/>
      <c r="C245" s="5"/>
      <c r="D245" s="5"/>
      <c r="E245" s="5"/>
      <c r="F245" s="5"/>
      <c r="G245" s="5"/>
      <c r="H245" s="5"/>
      <c r="I245" s="5"/>
      <c r="J245" s="5"/>
      <c r="K245" s="10"/>
      <c r="L245" s="10"/>
      <c r="M245" s="10"/>
      <c r="N245" s="10"/>
      <c r="O245" s="5"/>
    </row>
    <row r="246" spans="1:15" x14ac:dyDescent="0.25">
      <c r="A246" s="262"/>
      <c r="B246" s="5"/>
      <c r="C246" s="5"/>
      <c r="D246" s="5"/>
      <c r="E246" s="5"/>
      <c r="F246" s="5"/>
      <c r="G246" s="5"/>
      <c r="H246" s="5"/>
      <c r="I246" s="5"/>
      <c r="J246" s="5"/>
      <c r="K246" s="10"/>
      <c r="L246" s="10"/>
      <c r="M246" s="10"/>
      <c r="N246" s="10"/>
      <c r="O246" s="5"/>
    </row>
    <row r="247" spans="1:15" x14ac:dyDescent="0.25">
      <c r="A247" s="262"/>
      <c r="B247" s="5"/>
      <c r="C247" s="5"/>
      <c r="D247" s="5"/>
      <c r="E247" s="5"/>
      <c r="F247" s="5"/>
      <c r="G247" s="5"/>
      <c r="H247" s="5"/>
      <c r="I247" s="5"/>
      <c r="J247" s="5"/>
      <c r="K247" s="10"/>
      <c r="L247" s="10"/>
      <c r="M247" s="10"/>
      <c r="N247" s="10"/>
      <c r="O247" s="5"/>
    </row>
    <row r="248" spans="1:15" x14ac:dyDescent="0.25">
      <c r="A248" s="262"/>
      <c r="B248" s="5"/>
      <c r="C248" s="5"/>
      <c r="D248" s="5"/>
      <c r="E248" s="5"/>
      <c r="F248" s="5"/>
      <c r="G248" s="5"/>
      <c r="H248" s="5"/>
      <c r="I248" s="5"/>
      <c r="J248" s="5"/>
      <c r="K248" s="10"/>
      <c r="L248" s="10"/>
      <c r="M248" s="10"/>
      <c r="N248" s="10"/>
      <c r="O248" s="5"/>
    </row>
    <row r="249" spans="1:15" x14ac:dyDescent="0.25">
      <c r="A249" s="262"/>
      <c r="B249" s="5"/>
      <c r="C249" s="5"/>
      <c r="D249" s="5"/>
      <c r="E249" s="5"/>
      <c r="F249" s="5"/>
      <c r="G249" s="5"/>
      <c r="H249" s="5"/>
      <c r="I249" s="5"/>
      <c r="J249" s="5"/>
      <c r="K249" s="10"/>
      <c r="L249" s="10"/>
      <c r="M249" s="10"/>
      <c r="N249" s="10"/>
      <c r="O249" s="5"/>
    </row>
    <row r="250" spans="1:15" x14ac:dyDescent="0.25">
      <c r="A250" s="262"/>
      <c r="B250" s="5"/>
      <c r="C250" s="5"/>
      <c r="D250" s="5"/>
      <c r="E250" s="5"/>
      <c r="F250" s="5"/>
      <c r="G250" s="5"/>
      <c r="H250" s="5"/>
      <c r="I250" s="5"/>
      <c r="J250" s="5"/>
      <c r="K250" s="10"/>
      <c r="L250" s="10"/>
      <c r="M250" s="10"/>
      <c r="N250" s="10"/>
      <c r="O250" s="5"/>
    </row>
    <row r="251" spans="1:15" x14ac:dyDescent="0.25">
      <c r="A251" s="262"/>
      <c r="B251" s="5"/>
      <c r="C251" s="5"/>
      <c r="D251" s="5"/>
      <c r="E251" s="5"/>
      <c r="F251" s="5"/>
      <c r="G251" s="5"/>
      <c r="H251" s="5"/>
      <c r="I251" s="5"/>
      <c r="J251" s="5"/>
      <c r="K251" s="10"/>
      <c r="L251" s="10"/>
      <c r="M251" s="10"/>
      <c r="N251" s="10"/>
      <c r="O251" s="5"/>
    </row>
    <row r="252" spans="1:15" x14ac:dyDescent="0.25">
      <c r="A252" s="262"/>
      <c r="B252" s="5"/>
      <c r="C252" s="5"/>
      <c r="D252" s="5"/>
      <c r="E252" s="5"/>
      <c r="F252" s="5"/>
      <c r="G252" s="5"/>
      <c r="H252" s="5"/>
      <c r="I252" s="5"/>
      <c r="J252" s="5"/>
      <c r="K252" s="10"/>
      <c r="L252" s="10"/>
      <c r="M252" s="10"/>
      <c r="N252" s="10"/>
      <c r="O252" s="5"/>
    </row>
    <row r="253" spans="1:15" x14ac:dyDescent="0.25">
      <c r="A253" s="262"/>
      <c r="B253" s="5"/>
      <c r="C253" s="5"/>
      <c r="D253" s="5"/>
      <c r="E253" s="5"/>
      <c r="F253" s="5"/>
      <c r="G253" s="5"/>
      <c r="H253" s="5"/>
      <c r="I253" s="5"/>
      <c r="J253" s="5"/>
      <c r="K253" s="10"/>
      <c r="L253" s="10"/>
      <c r="M253" s="10"/>
      <c r="N253" s="10"/>
      <c r="O253" s="5"/>
    </row>
    <row r="254" spans="1:15" x14ac:dyDescent="0.25">
      <c r="A254" s="262"/>
      <c r="B254" s="5"/>
      <c r="C254" s="5"/>
      <c r="D254" s="5"/>
      <c r="E254" s="5"/>
      <c r="F254" s="5"/>
      <c r="G254" s="5"/>
      <c r="H254" s="5"/>
      <c r="I254" s="5"/>
      <c r="J254" s="5"/>
      <c r="K254" s="10"/>
      <c r="L254" s="10"/>
      <c r="M254" s="10"/>
      <c r="N254" s="10"/>
      <c r="O254" s="5"/>
    </row>
    <row r="255" spans="1:15" x14ac:dyDescent="0.25">
      <c r="A255" s="262"/>
      <c r="B255" s="5"/>
      <c r="C255" s="5"/>
      <c r="D255" s="5"/>
      <c r="E255" s="5"/>
      <c r="F255" s="5"/>
      <c r="G255" s="5"/>
      <c r="H255" s="5"/>
      <c r="I255" s="5"/>
      <c r="J255" s="5"/>
      <c r="K255" s="10"/>
      <c r="L255" s="10"/>
      <c r="M255" s="10"/>
      <c r="N255" s="10"/>
      <c r="O255" s="5"/>
    </row>
    <row r="256" spans="1:15" x14ac:dyDescent="0.25">
      <c r="A256" s="262"/>
      <c r="B256" s="5"/>
      <c r="C256" s="5"/>
      <c r="D256" s="5"/>
      <c r="E256" s="5"/>
      <c r="F256" s="5"/>
      <c r="G256" s="5"/>
      <c r="H256" s="5"/>
      <c r="I256" s="5"/>
      <c r="J256" s="5"/>
      <c r="K256" s="10"/>
      <c r="L256" s="10"/>
      <c r="M256" s="10"/>
      <c r="N256" s="10"/>
      <c r="O256" s="5"/>
    </row>
    <row r="257" spans="1:15" x14ac:dyDescent="0.25">
      <c r="A257" s="262"/>
      <c r="B257" s="5"/>
      <c r="C257" s="5"/>
      <c r="D257" s="5"/>
      <c r="E257" s="5"/>
      <c r="F257" s="5"/>
      <c r="G257" s="5"/>
      <c r="H257" s="5"/>
      <c r="I257" s="5"/>
      <c r="J257" s="5"/>
      <c r="K257" s="10"/>
      <c r="L257" s="10"/>
      <c r="M257" s="10"/>
      <c r="N257" s="10"/>
      <c r="O257" s="5"/>
    </row>
    <row r="258" spans="1:15" x14ac:dyDescent="0.25">
      <c r="A258" s="262"/>
      <c r="B258" s="5"/>
      <c r="C258" s="5"/>
      <c r="D258" s="5"/>
      <c r="E258" s="5"/>
      <c r="F258" s="5"/>
      <c r="G258" s="5"/>
      <c r="H258" s="5"/>
      <c r="I258" s="5"/>
      <c r="J258" s="5"/>
      <c r="K258" s="10"/>
      <c r="L258" s="10"/>
      <c r="M258" s="10"/>
      <c r="N258" s="10"/>
      <c r="O258" s="5"/>
    </row>
    <row r="259" spans="1:15" x14ac:dyDescent="0.25">
      <c r="A259" s="262"/>
      <c r="B259" s="5"/>
      <c r="C259" s="5"/>
      <c r="D259" s="5"/>
      <c r="E259" s="5"/>
      <c r="F259" s="5"/>
      <c r="G259" s="5"/>
      <c r="H259" s="5"/>
      <c r="I259" s="5"/>
      <c r="J259" s="5"/>
      <c r="K259" s="10"/>
      <c r="L259" s="10"/>
      <c r="M259" s="10"/>
      <c r="N259" s="10"/>
      <c r="O259" s="5"/>
    </row>
    <row r="260" spans="1:15" x14ac:dyDescent="0.25">
      <c r="A260" s="262"/>
      <c r="B260" s="5"/>
      <c r="C260" s="5"/>
      <c r="D260" s="5"/>
      <c r="E260" s="5"/>
      <c r="F260" s="5"/>
      <c r="G260" s="5"/>
      <c r="H260" s="5"/>
      <c r="I260" s="5"/>
      <c r="J260" s="5"/>
      <c r="K260" s="10"/>
      <c r="L260" s="10"/>
      <c r="M260" s="10"/>
      <c r="N260" s="10"/>
      <c r="O260" s="5"/>
    </row>
    <row r="261" spans="1:15" x14ac:dyDescent="0.25">
      <c r="A261" s="262"/>
      <c r="B261" s="5"/>
      <c r="C261" s="5"/>
      <c r="D261" s="5"/>
      <c r="E261" s="5"/>
      <c r="F261" s="5"/>
      <c r="G261" s="5"/>
      <c r="H261" s="5"/>
      <c r="I261" s="5"/>
      <c r="J261" s="5"/>
      <c r="K261" s="10"/>
      <c r="L261" s="10"/>
      <c r="M261" s="10"/>
      <c r="N261" s="10"/>
      <c r="O261" s="5"/>
    </row>
    <row r="262" spans="1:15" x14ac:dyDescent="0.25">
      <c r="A262" s="262"/>
      <c r="B262" s="5"/>
      <c r="C262" s="5"/>
      <c r="D262" s="5"/>
      <c r="E262" s="5"/>
      <c r="F262" s="5"/>
      <c r="G262" s="5"/>
      <c r="H262" s="5"/>
      <c r="I262" s="5"/>
      <c r="J262" s="5"/>
      <c r="K262" s="10"/>
      <c r="L262" s="10"/>
      <c r="M262" s="10"/>
      <c r="N262" s="10"/>
      <c r="O262" s="5"/>
    </row>
    <row r="263" spans="1:15" x14ac:dyDescent="0.25">
      <c r="A263" s="262"/>
      <c r="B263" s="5"/>
      <c r="C263" s="5"/>
      <c r="D263" s="5"/>
      <c r="E263" s="5"/>
      <c r="F263" s="5"/>
      <c r="G263" s="5"/>
      <c r="H263" s="5"/>
      <c r="I263" s="5"/>
      <c r="J263" s="5"/>
      <c r="K263" s="10"/>
      <c r="L263" s="10"/>
      <c r="M263" s="10"/>
      <c r="N263" s="10"/>
      <c r="O263" s="5"/>
    </row>
    <row r="264" spans="1:15" x14ac:dyDescent="0.25">
      <c r="A264" s="262"/>
      <c r="B264" s="5"/>
      <c r="C264" s="5"/>
      <c r="D264" s="5"/>
      <c r="E264" s="5"/>
      <c r="F264" s="5"/>
      <c r="G264" s="5"/>
      <c r="H264" s="5"/>
      <c r="I264" s="5"/>
      <c r="J264" s="5"/>
      <c r="K264" s="10"/>
      <c r="L264" s="10"/>
      <c r="M264" s="10"/>
      <c r="N264" s="10"/>
      <c r="O264" s="5"/>
    </row>
    <row r="265" spans="1:15" x14ac:dyDescent="0.25">
      <c r="A265" s="262"/>
      <c r="B265" s="5"/>
      <c r="C265" s="5"/>
      <c r="D265" s="5"/>
      <c r="E265" s="5"/>
      <c r="F265" s="5"/>
      <c r="G265" s="5"/>
      <c r="H265" s="5"/>
      <c r="I265" s="5"/>
      <c r="J265" s="5"/>
      <c r="K265" s="10"/>
      <c r="L265" s="10"/>
      <c r="M265" s="10"/>
      <c r="N265" s="10"/>
      <c r="O265" s="5"/>
    </row>
    <row r="266" spans="1:15" x14ac:dyDescent="0.25">
      <c r="A266" s="262"/>
      <c r="B266" s="5"/>
      <c r="C266" s="5"/>
      <c r="D266" s="5"/>
      <c r="E266" s="5"/>
      <c r="F266" s="5"/>
      <c r="G266" s="5"/>
      <c r="H266" s="5"/>
      <c r="I266" s="5"/>
      <c r="J266" s="5"/>
      <c r="K266" s="10"/>
      <c r="L266" s="10"/>
      <c r="M266" s="10"/>
      <c r="N266" s="10"/>
      <c r="O266" s="5"/>
    </row>
    <row r="267" spans="1:15" x14ac:dyDescent="0.25">
      <c r="A267" s="262"/>
      <c r="B267" s="5"/>
      <c r="C267" s="5"/>
      <c r="D267" s="5"/>
      <c r="E267" s="5"/>
      <c r="F267" s="5"/>
      <c r="G267" s="5"/>
      <c r="H267" s="5"/>
      <c r="I267" s="5"/>
      <c r="J267" s="5"/>
      <c r="K267" s="10"/>
      <c r="L267" s="10"/>
      <c r="M267" s="10"/>
      <c r="N267" s="10"/>
      <c r="O267" s="5"/>
    </row>
    <row r="268" spans="1:15" x14ac:dyDescent="0.25">
      <c r="A268" s="262"/>
      <c r="B268" s="5"/>
      <c r="C268" s="5"/>
      <c r="D268" s="5"/>
      <c r="E268" s="5"/>
      <c r="F268" s="5"/>
      <c r="G268" s="5"/>
      <c r="H268" s="5"/>
      <c r="I268" s="5"/>
      <c r="J268" s="5"/>
      <c r="K268" s="10"/>
      <c r="L268" s="10"/>
      <c r="M268" s="10"/>
      <c r="N268" s="10"/>
      <c r="O268" s="5"/>
    </row>
    <row r="269" spans="1:15" x14ac:dyDescent="0.25">
      <c r="A269" s="262"/>
      <c r="B269" s="5"/>
      <c r="C269" s="5"/>
      <c r="D269" s="5"/>
      <c r="E269" s="5"/>
      <c r="F269" s="5"/>
      <c r="G269" s="5"/>
      <c r="H269" s="5"/>
      <c r="I269" s="5"/>
      <c r="J269" s="5"/>
      <c r="K269" s="10"/>
      <c r="L269" s="10"/>
      <c r="M269" s="10"/>
      <c r="N269" s="10"/>
      <c r="O269" s="5"/>
    </row>
    <row r="270" spans="1:15" x14ac:dyDescent="0.25">
      <c r="A270" s="262"/>
      <c r="B270" s="5"/>
      <c r="C270" s="5"/>
      <c r="D270" s="5"/>
      <c r="E270" s="5"/>
      <c r="F270" s="5"/>
      <c r="G270" s="5"/>
      <c r="H270" s="5"/>
      <c r="I270" s="5"/>
      <c r="J270" s="5"/>
      <c r="K270" s="10"/>
      <c r="L270" s="10"/>
      <c r="M270" s="10"/>
      <c r="N270" s="10"/>
      <c r="O270" s="5"/>
    </row>
    <row r="271" spans="1:15" x14ac:dyDescent="0.25">
      <c r="A271" s="262"/>
      <c r="B271" s="5"/>
      <c r="C271" s="5"/>
      <c r="D271" s="5"/>
      <c r="E271" s="5"/>
      <c r="F271" s="5"/>
      <c r="G271" s="5"/>
      <c r="H271" s="5"/>
      <c r="I271" s="5"/>
      <c r="J271" s="5"/>
      <c r="K271" s="10"/>
      <c r="L271" s="10"/>
      <c r="M271" s="10"/>
      <c r="N271" s="10"/>
      <c r="O271" s="5"/>
    </row>
    <row r="272" spans="1:15" x14ac:dyDescent="0.25">
      <c r="A272" s="262"/>
      <c r="B272" s="5"/>
      <c r="C272" s="5"/>
      <c r="D272" s="5"/>
      <c r="E272" s="5"/>
      <c r="F272" s="5"/>
      <c r="G272" s="5"/>
      <c r="H272" s="5"/>
      <c r="I272" s="5"/>
      <c r="J272" s="5"/>
      <c r="K272" s="10"/>
      <c r="L272" s="10"/>
      <c r="M272" s="10"/>
      <c r="N272" s="10"/>
      <c r="O272" s="5"/>
    </row>
    <row r="273" spans="1:15" x14ac:dyDescent="0.25">
      <c r="A273" s="262"/>
      <c r="B273" s="5"/>
      <c r="C273" s="5"/>
      <c r="D273" s="5"/>
      <c r="E273" s="5"/>
      <c r="F273" s="5"/>
      <c r="G273" s="5"/>
      <c r="H273" s="5"/>
      <c r="I273" s="5"/>
      <c r="J273" s="5"/>
      <c r="K273" s="10"/>
      <c r="L273" s="10"/>
      <c r="M273" s="10"/>
      <c r="N273" s="10"/>
      <c r="O273" s="5"/>
    </row>
    <row r="274" spans="1:15" x14ac:dyDescent="0.25">
      <c r="A274" s="262"/>
      <c r="B274" s="5"/>
      <c r="C274" s="5"/>
      <c r="D274" s="5"/>
      <c r="E274" s="5"/>
      <c r="F274" s="5"/>
      <c r="G274" s="5"/>
      <c r="H274" s="5"/>
      <c r="I274" s="5"/>
      <c r="J274" s="5"/>
      <c r="K274" s="10"/>
      <c r="L274" s="10"/>
      <c r="M274" s="10"/>
      <c r="N274" s="10"/>
      <c r="O274" s="5"/>
    </row>
    <row r="275" spans="1:15" x14ac:dyDescent="0.25">
      <c r="A275" s="262"/>
      <c r="B275" s="5"/>
      <c r="C275" s="5"/>
      <c r="D275" s="5"/>
      <c r="E275" s="5"/>
      <c r="F275" s="5"/>
      <c r="G275" s="5"/>
      <c r="H275" s="5"/>
      <c r="I275" s="5"/>
      <c r="J275" s="5"/>
      <c r="K275" s="10"/>
      <c r="L275" s="10"/>
      <c r="M275" s="10"/>
      <c r="N275" s="10"/>
      <c r="O275" s="5"/>
    </row>
    <row r="276" spans="1:15" x14ac:dyDescent="0.25">
      <c r="A276" s="262"/>
      <c r="B276" s="5"/>
      <c r="C276" s="5"/>
      <c r="D276" s="5"/>
      <c r="E276" s="5"/>
      <c r="F276" s="5"/>
      <c r="G276" s="5"/>
      <c r="H276" s="5"/>
      <c r="I276" s="5"/>
      <c r="J276" s="5"/>
      <c r="K276" s="10"/>
      <c r="L276" s="10"/>
      <c r="M276" s="10"/>
      <c r="N276" s="10"/>
      <c r="O276" s="5"/>
    </row>
    <row r="277" spans="1:15" x14ac:dyDescent="0.25">
      <c r="A277" s="262"/>
      <c r="B277" s="5"/>
      <c r="C277" s="5"/>
      <c r="D277" s="5"/>
      <c r="E277" s="5"/>
      <c r="F277" s="5"/>
      <c r="G277" s="5"/>
      <c r="H277" s="5"/>
      <c r="I277" s="5"/>
      <c r="J277" s="5"/>
      <c r="K277" s="10"/>
      <c r="L277" s="10"/>
      <c r="M277" s="10"/>
      <c r="N277" s="10"/>
      <c r="O277" s="5"/>
    </row>
    <row r="278" spans="1:15" x14ac:dyDescent="0.25">
      <c r="A278" s="262"/>
      <c r="B278" s="5"/>
      <c r="C278" s="5"/>
      <c r="D278" s="5"/>
      <c r="E278" s="5"/>
      <c r="F278" s="5"/>
      <c r="G278" s="5"/>
      <c r="H278" s="5"/>
      <c r="I278" s="5"/>
      <c r="J278" s="5"/>
      <c r="K278" s="10"/>
      <c r="L278" s="10"/>
      <c r="M278" s="10"/>
      <c r="N278" s="10"/>
      <c r="O278" s="5"/>
    </row>
    <row r="279" spans="1:15" x14ac:dyDescent="0.25">
      <c r="A279" s="262"/>
      <c r="B279" s="5"/>
      <c r="C279" s="5"/>
      <c r="D279" s="5"/>
      <c r="E279" s="5"/>
      <c r="F279" s="5"/>
      <c r="G279" s="5"/>
      <c r="H279" s="5"/>
      <c r="I279" s="5"/>
      <c r="J279" s="5"/>
      <c r="K279" s="10"/>
      <c r="L279" s="10"/>
      <c r="M279" s="10"/>
      <c r="N279" s="10"/>
      <c r="O279" s="5"/>
    </row>
    <row r="280" spans="1:15" x14ac:dyDescent="0.25">
      <c r="A280" s="262"/>
      <c r="B280" s="5"/>
      <c r="C280" s="5"/>
      <c r="D280" s="5"/>
      <c r="E280" s="5"/>
      <c r="F280" s="5"/>
      <c r="G280" s="5"/>
      <c r="H280" s="5"/>
      <c r="I280" s="5"/>
      <c r="J280" s="5"/>
      <c r="K280" s="10"/>
      <c r="L280" s="10"/>
      <c r="M280" s="10"/>
      <c r="N280" s="10"/>
      <c r="O280" s="5"/>
    </row>
    <row r="281" spans="1:15" x14ac:dyDescent="0.25">
      <c r="A281" s="262"/>
      <c r="B281" s="5"/>
      <c r="C281" s="5"/>
      <c r="D281" s="5"/>
      <c r="E281" s="5"/>
      <c r="F281" s="5"/>
      <c r="G281" s="5"/>
      <c r="H281" s="5"/>
      <c r="I281" s="5"/>
      <c r="J281" s="5"/>
      <c r="K281" s="10"/>
      <c r="L281" s="10"/>
      <c r="M281" s="10"/>
      <c r="N281" s="10"/>
      <c r="O281" s="5"/>
    </row>
    <row r="282" spans="1:15" x14ac:dyDescent="0.25">
      <c r="A282" s="262"/>
      <c r="B282" s="5"/>
      <c r="C282" s="5"/>
      <c r="D282" s="5"/>
      <c r="E282" s="5"/>
      <c r="F282" s="5"/>
      <c r="G282" s="5"/>
      <c r="H282" s="5"/>
      <c r="I282" s="5"/>
      <c r="J282" s="5"/>
      <c r="K282" s="10"/>
      <c r="L282" s="10"/>
      <c r="M282" s="10"/>
      <c r="N282" s="10"/>
      <c r="O282" s="5"/>
    </row>
    <row r="283" spans="1:15" x14ac:dyDescent="0.25">
      <c r="A283" s="262"/>
      <c r="B283" s="5"/>
      <c r="C283" s="5"/>
      <c r="D283" s="5"/>
      <c r="E283" s="5"/>
      <c r="F283" s="5"/>
      <c r="G283" s="5"/>
      <c r="H283" s="5"/>
      <c r="I283" s="5"/>
      <c r="J283" s="5"/>
      <c r="K283" s="10"/>
      <c r="L283" s="10"/>
      <c r="M283" s="10"/>
      <c r="N283" s="10"/>
      <c r="O283" s="5"/>
    </row>
    <row r="284" spans="1:15" x14ac:dyDescent="0.25">
      <c r="A284" s="262"/>
      <c r="B284" s="5"/>
      <c r="C284" s="5"/>
      <c r="D284" s="5"/>
      <c r="E284" s="5"/>
      <c r="F284" s="5"/>
      <c r="G284" s="5"/>
      <c r="H284" s="5"/>
      <c r="I284" s="5"/>
      <c r="J284" s="5"/>
      <c r="K284" s="10"/>
      <c r="L284" s="10"/>
      <c r="M284" s="10"/>
      <c r="N284" s="10"/>
      <c r="O284" s="5"/>
    </row>
    <row r="285" spans="1:15" x14ac:dyDescent="0.25">
      <c r="A285" s="262"/>
      <c r="B285" s="5"/>
      <c r="C285" s="5"/>
      <c r="D285" s="5"/>
      <c r="E285" s="5"/>
      <c r="F285" s="5"/>
      <c r="G285" s="5"/>
      <c r="H285" s="5"/>
      <c r="I285" s="5"/>
      <c r="J285" s="5"/>
      <c r="K285" s="10"/>
      <c r="L285" s="10"/>
      <c r="M285" s="10"/>
      <c r="N285" s="10"/>
      <c r="O285" s="5"/>
    </row>
    <row r="286" spans="1:15" x14ac:dyDescent="0.25">
      <c r="A286" s="262"/>
      <c r="B286" s="5"/>
      <c r="C286" s="5"/>
      <c r="D286" s="5"/>
      <c r="E286" s="5"/>
      <c r="F286" s="5"/>
      <c r="G286" s="5"/>
      <c r="H286" s="5"/>
      <c r="I286" s="5"/>
      <c r="J286" s="5"/>
      <c r="K286" s="10"/>
      <c r="L286" s="10"/>
      <c r="M286" s="10"/>
      <c r="N286" s="10"/>
      <c r="O286" s="5"/>
    </row>
    <row r="287" spans="1:15" x14ac:dyDescent="0.25">
      <c r="A287" s="262"/>
      <c r="B287" s="5"/>
      <c r="C287" s="5"/>
      <c r="D287" s="5"/>
      <c r="E287" s="5"/>
      <c r="F287" s="5"/>
      <c r="G287" s="5"/>
      <c r="H287" s="5"/>
      <c r="I287" s="5"/>
      <c r="J287" s="5"/>
      <c r="K287" s="10"/>
      <c r="L287" s="10"/>
      <c r="M287" s="10"/>
      <c r="N287" s="10"/>
      <c r="O287" s="5"/>
    </row>
    <row r="288" spans="1:15" x14ac:dyDescent="0.25">
      <c r="A288" s="262"/>
      <c r="B288" s="5"/>
      <c r="C288" s="5"/>
      <c r="D288" s="5"/>
      <c r="E288" s="5"/>
      <c r="F288" s="5"/>
      <c r="G288" s="5"/>
      <c r="H288" s="5"/>
      <c r="I288" s="5"/>
      <c r="J288" s="5"/>
      <c r="K288" s="10"/>
      <c r="L288" s="10"/>
      <c r="M288" s="10"/>
      <c r="N288" s="10"/>
      <c r="O288" s="5"/>
    </row>
    <row r="289" spans="1:15" x14ac:dyDescent="0.25">
      <c r="A289" s="262"/>
      <c r="B289" s="5"/>
      <c r="C289" s="5"/>
      <c r="D289" s="5"/>
      <c r="E289" s="5"/>
      <c r="F289" s="5"/>
      <c r="G289" s="5"/>
      <c r="H289" s="5"/>
      <c r="I289" s="5"/>
      <c r="J289" s="5"/>
      <c r="K289" s="10"/>
      <c r="L289" s="10"/>
      <c r="M289" s="10"/>
      <c r="N289" s="10"/>
      <c r="O289" s="5"/>
    </row>
    <row r="290" spans="1:15" x14ac:dyDescent="0.25">
      <c r="A290" s="262"/>
      <c r="B290" s="5"/>
      <c r="C290" s="5"/>
      <c r="D290" s="5"/>
      <c r="E290" s="5"/>
      <c r="F290" s="5"/>
      <c r="G290" s="5"/>
      <c r="H290" s="5"/>
      <c r="I290" s="5"/>
      <c r="J290" s="5"/>
      <c r="K290" s="10"/>
      <c r="L290" s="10"/>
      <c r="M290" s="10"/>
      <c r="N290" s="10"/>
      <c r="O290" s="5"/>
    </row>
    <row r="291" spans="1:15" x14ac:dyDescent="0.25">
      <c r="A291" s="262"/>
      <c r="B291" s="5"/>
      <c r="C291" s="5"/>
      <c r="D291" s="5"/>
      <c r="E291" s="5"/>
      <c r="F291" s="5"/>
      <c r="G291" s="5"/>
      <c r="H291" s="5"/>
      <c r="I291" s="5"/>
      <c r="J291" s="5"/>
      <c r="K291" s="10"/>
      <c r="L291" s="10"/>
      <c r="M291" s="10"/>
      <c r="N291" s="10"/>
      <c r="O291" s="5"/>
    </row>
    <row r="292" spans="1:15" x14ac:dyDescent="0.25">
      <c r="A292" s="262"/>
      <c r="B292" s="5"/>
      <c r="C292" s="5"/>
      <c r="D292" s="5"/>
      <c r="E292" s="5"/>
      <c r="F292" s="5"/>
      <c r="G292" s="5"/>
      <c r="H292" s="5"/>
      <c r="I292" s="5"/>
      <c r="J292" s="5"/>
      <c r="K292" s="10"/>
      <c r="L292" s="10"/>
      <c r="M292" s="10"/>
      <c r="N292" s="10"/>
      <c r="O292" s="5"/>
    </row>
    <row r="293" spans="1:15" x14ac:dyDescent="0.25">
      <c r="A293" s="262"/>
      <c r="B293" s="5"/>
      <c r="C293" s="5"/>
      <c r="D293" s="5"/>
      <c r="E293" s="5"/>
      <c r="F293" s="5"/>
      <c r="G293" s="5"/>
      <c r="H293" s="5"/>
      <c r="I293" s="5"/>
      <c r="J293" s="5"/>
      <c r="K293" s="10"/>
      <c r="L293" s="10"/>
      <c r="M293" s="10"/>
      <c r="N293" s="10"/>
      <c r="O293" s="5"/>
    </row>
    <row r="294" spans="1:15" x14ac:dyDescent="0.25">
      <c r="A294" s="262"/>
      <c r="B294" s="5"/>
      <c r="C294" s="5"/>
      <c r="D294" s="5"/>
      <c r="E294" s="5"/>
      <c r="F294" s="5"/>
      <c r="G294" s="5"/>
      <c r="H294" s="5"/>
      <c r="I294" s="5"/>
      <c r="J294" s="5"/>
      <c r="K294" s="10"/>
      <c r="L294" s="10"/>
      <c r="M294" s="10"/>
      <c r="N294" s="10"/>
      <c r="O294" s="5"/>
    </row>
    <row r="295" spans="1:15" x14ac:dyDescent="0.25">
      <c r="A295" s="262"/>
      <c r="B295" s="5"/>
      <c r="C295" s="5"/>
      <c r="D295" s="5"/>
      <c r="E295" s="5"/>
      <c r="F295" s="5"/>
      <c r="G295" s="5"/>
      <c r="H295" s="5"/>
      <c r="I295" s="5"/>
      <c r="J295" s="5"/>
      <c r="K295" s="10"/>
      <c r="L295" s="10"/>
      <c r="M295" s="10"/>
      <c r="N295" s="10"/>
      <c r="O295" s="5"/>
    </row>
    <row r="296" spans="1:15" x14ac:dyDescent="0.25">
      <c r="A296" s="262"/>
      <c r="B296" s="5"/>
      <c r="C296" s="5"/>
      <c r="D296" s="5"/>
      <c r="E296" s="5"/>
      <c r="F296" s="5"/>
      <c r="G296" s="5"/>
      <c r="H296" s="5"/>
      <c r="I296" s="5"/>
      <c r="J296" s="5"/>
      <c r="K296" s="10"/>
      <c r="L296" s="10"/>
      <c r="M296" s="10"/>
      <c r="N296" s="10"/>
      <c r="O296" s="5"/>
    </row>
    <row r="297" spans="1:15" x14ac:dyDescent="0.25">
      <c r="A297" s="262"/>
      <c r="B297" s="5"/>
      <c r="C297" s="5"/>
      <c r="D297" s="5"/>
      <c r="E297" s="5"/>
      <c r="F297" s="5"/>
      <c r="G297" s="5"/>
      <c r="H297" s="5"/>
      <c r="I297" s="5"/>
      <c r="J297" s="5"/>
      <c r="K297" s="10"/>
      <c r="L297" s="10"/>
      <c r="M297" s="10"/>
      <c r="N297" s="10"/>
      <c r="O297" s="5"/>
    </row>
    <row r="298" spans="1:15" x14ac:dyDescent="0.25">
      <c r="A298" s="262"/>
      <c r="B298" s="5"/>
      <c r="C298" s="5"/>
      <c r="D298" s="5"/>
      <c r="E298" s="5"/>
      <c r="F298" s="5"/>
      <c r="G298" s="5"/>
      <c r="H298" s="5"/>
      <c r="I298" s="5"/>
      <c r="J298" s="5"/>
      <c r="K298" s="10"/>
      <c r="L298" s="10"/>
      <c r="M298" s="10"/>
      <c r="N298" s="10"/>
      <c r="O298" s="5"/>
    </row>
    <row r="299" spans="1:15" x14ac:dyDescent="0.25">
      <c r="A299" s="262"/>
      <c r="B299" s="5"/>
      <c r="C299" s="5"/>
      <c r="D299" s="5"/>
      <c r="E299" s="5"/>
      <c r="F299" s="5"/>
      <c r="G299" s="5"/>
      <c r="H299" s="5"/>
      <c r="I299" s="5"/>
      <c r="J299" s="5"/>
      <c r="K299" s="10"/>
      <c r="L299" s="10"/>
      <c r="M299" s="10"/>
      <c r="N299" s="10"/>
      <c r="O299" s="5"/>
    </row>
    <row r="300" spans="1:15" x14ac:dyDescent="0.25">
      <c r="A300" s="262"/>
      <c r="B300" s="5"/>
      <c r="C300" s="5"/>
      <c r="D300" s="5"/>
      <c r="E300" s="5"/>
      <c r="F300" s="5"/>
      <c r="G300" s="5"/>
      <c r="H300" s="5"/>
      <c r="I300" s="5"/>
      <c r="J300" s="5"/>
      <c r="K300" s="10"/>
      <c r="L300" s="10"/>
      <c r="M300" s="10"/>
      <c r="N300" s="10"/>
      <c r="O300" s="5"/>
    </row>
    <row r="301" spans="1:15" x14ac:dyDescent="0.25">
      <c r="A301" s="262"/>
      <c r="B301" s="5"/>
      <c r="C301" s="5"/>
      <c r="D301" s="5"/>
      <c r="E301" s="5"/>
      <c r="F301" s="5"/>
      <c r="G301" s="5"/>
      <c r="H301" s="5"/>
      <c r="I301" s="5"/>
      <c r="J301" s="5"/>
      <c r="K301" s="10"/>
      <c r="L301" s="10"/>
      <c r="M301" s="10"/>
      <c r="N301" s="10"/>
      <c r="O301" s="5"/>
    </row>
    <row r="302" spans="1:15" x14ac:dyDescent="0.25">
      <c r="A302" s="262"/>
      <c r="B302" s="5"/>
      <c r="C302" s="5"/>
      <c r="D302" s="5"/>
      <c r="E302" s="5"/>
      <c r="F302" s="5"/>
      <c r="G302" s="5"/>
      <c r="H302" s="5"/>
      <c r="I302" s="5"/>
      <c r="J302" s="5"/>
      <c r="K302" s="10"/>
      <c r="L302" s="10"/>
      <c r="M302" s="10"/>
      <c r="N302" s="10"/>
      <c r="O302" s="5"/>
    </row>
    <row r="303" spans="1:15" x14ac:dyDescent="0.25">
      <c r="A303" s="262"/>
      <c r="B303" s="5"/>
      <c r="C303" s="5"/>
      <c r="D303" s="5"/>
      <c r="E303" s="5"/>
      <c r="F303" s="5"/>
      <c r="G303" s="5"/>
      <c r="H303" s="5"/>
      <c r="I303" s="5"/>
      <c r="J303" s="5"/>
      <c r="K303" s="10"/>
      <c r="L303" s="10"/>
      <c r="M303" s="10"/>
      <c r="N303" s="10"/>
      <c r="O303" s="5"/>
    </row>
    <row r="304" spans="1:15" x14ac:dyDescent="0.25">
      <c r="A304" s="262"/>
      <c r="B304" s="5"/>
      <c r="C304" s="5"/>
      <c r="D304" s="5"/>
      <c r="E304" s="5"/>
      <c r="F304" s="5"/>
      <c r="G304" s="5"/>
      <c r="H304" s="5"/>
      <c r="I304" s="5"/>
      <c r="J304" s="5"/>
      <c r="K304" s="10"/>
      <c r="L304" s="10"/>
      <c r="M304" s="10"/>
      <c r="N304" s="10"/>
      <c r="O304" s="5"/>
    </row>
    <row r="305" spans="1:15" x14ac:dyDescent="0.25">
      <c r="A305" s="262"/>
      <c r="B305" s="5"/>
      <c r="C305" s="5"/>
      <c r="D305" s="5"/>
      <c r="E305" s="5"/>
      <c r="F305" s="5"/>
      <c r="G305" s="5"/>
      <c r="H305" s="5"/>
      <c r="I305" s="5"/>
      <c r="J305" s="5"/>
      <c r="K305" s="10"/>
      <c r="L305" s="10"/>
      <c r="M305" s="10"/>
      <c r="N305" s="10"/>
      <c r="O305" s="5"/>
    </row>
    <row r="306" spans="1:15" x14ac:dyDescent="0.25">
      <c r="A306" s="262"/>
      <c r="B306" s="5"/>
      <c r="C306" s="5"/>
      <c r="D306" s="5"/>
      <c r="E306" s="5"/>
      <c r="F306" s="5"/>
      <c r="G306" s="5"/>
      <c r="H306" s="5"/>
      <c r="I306" s="5"/>
      <c r="J306" s="5"/>
      <c r="K306" s="10"/>
      <c r="L306" s="10"/>
      <c r="M306" s="10"/>
      <c r="N306" s="10"/>
      <c r="O306" s="5"/>
    </row>
    <row r="307" spans="1:15" x14ac:dyDescent="0.25">
      <c r="A307" s="262"/>
      <c r="B307" s="5"/>
      <c r="C307" s="5"/>
      <c r="D307" s="5"/>
      <c r="E307" s="5"/>
      <c r="F307" s="5"/>
      <c r="G307" s="5"/>
      <c r="H307" s="5"/>
      <c r="I307" s="5"/>
      <c r="J307" s="5"/>
      <c r="K307" s="10"/>
      <c r="L307" s="10"/>
      <c r="M307" s="10"/>
      <c r="N307" s="10"/>
      <c r="O307" s="5"/>
    </row>
    <row r="308" spans="1:15" x14ac:dyDescent="0.25">
      <c r="A308" s="262"/>
      <c r="B308" s="5"/>
      <c r="C308" s="5"/>
      <c r="D308" s="5"/>
      <c r="E308" s="5"/>
      <c r="F308" s="5"/>
      <c r="G308" s="5"/>
      <c r="H308" s="5"/>
      <c r="I308" s="5"/>
      <c r="J308" s="5"/>
      <c r="K308" s="10"/>
      <c r="L308" s="10"/>
      <c r="M308" s="10"/>
      <c r="N308" s="10"/>
      <c r="O308" s="5"/>
    </row>
    <row r="309" spans="1:15" x14ac:dyDescent="0.25">
      <c r="A309" s="262"/>
      <c r="B309" s="5"/>
      <c r="C309" s="5"/>
      <c r="D309" s="5"/>
      <c r="E309" s="5"/>
      <c r="F309" s="5"/>
      <c r="G309" s="5"/>
      <c r="H309" s="5"/>
      <c r="I309" s="5"/>
      <c r="J309" s="5"/>
      <c r="K309" s="10"/>
      <c r="L309" s="10"/>
      <c r="M309" s="10"/>
      <c r="N309" s="10"/>
      <c r="O309" s="5"/>
    </row>
    <row r="310" spans="1:15" x14ac:dyDescent="0.25">
      <c r="A310" s="262"/>
      <c r="B310" s="5"/>
      <c r="C310" s="5"/>
      <c r="D310" s="5"/>
      <c r="E310" s="5"/>
      <c r="F310" s="5"/>
      <c r="G310" s="5"/>
      <c r="H310" s="5"/>
      <c r="I310" s="5"/>
      <c r="J310" s="5"/>
      <c r="K310" s="10"/>
      <c r="L310" s="10"/>
      <c r="M310" s="10"/>
      <c r="N310" s="10"/>
      <c r="O310" s="5"/>
    </row>
    <row r="311" spans="1:15" x14ac:dyDescent="0.25">
      <c r="A311" s="262"/>
      <c r="B311" s="5"/>
      <c r="C311" s="5"/>
      <c r="D311" s="5"/>
      <c r="E311" s="5"/>
      <c r="F311" s="5"/>
      <c r="G311" s="5"/>
      <c r="H311" s="5"/>
      <c r="I311" s="5"/>
      <c r="J311" s="5"/>
      <c r="K311" s="10"/>
      <c r="L311" s="10"/>
      <c r="M311" s="10"/>
      <c r="N311" s="10"/>
      <c r="O311" s="5"/>
    </row>
    <row r="312" spans="1:15" x14ac:dyDescent="0.25">
      <c r="A312" s="262"/>
      <c r="B312" s="5"/>
      <c r="C312" s="5"/>
      <c r="D312" s="5"/>
      <c r="E312" s="5"/>
      <c r="F312" s="5"/>
      <c r="G312" s="5"/>
      <c r="H312" s="5"/>
      <c r="I312" s="5"/>
      <c r="J312" s="5"/>
      <c r="K312" s="10"/>
      <c r="L312" s="10"/>
      <c r="M312" s="10"/>
      <c r="N312" s="10"/>
      <c r="O312" s="5"/>
    </row>
    <row r="313" spans="1:15" x14ac:dyDescent="0.25">
      <c r="A313" s="262"/>
      <c r="B313" s="5"/>
      <c r="C313" s="5"/>
      <c r="D313" s="5"/>
      <c r="E313" s="5"/>
      <c r="F313" s="5"/>
      <c r="G313" s="5"/>
      <c r="H313" s="5"/>
      <c r="I313" s="5"/>
      <c r="J313" s="5"/>
      <c r="K313" s="10"/>
      <c r="L313" s="10"/>
      <c r="M313" s="10"/>
      <c r="N313" s="10"/>
      <c r="O313" s="5"/>
    </row>
    <row r="314" spans="1:15" x14ac:dyDescent="0.25">
      <c r="A314" s="262"/>
      <c r="B314" s="5"/>
      <c r="C314" s="5"/>
      <c r="D314" s="5"/>
      <c r="E314" s="5"/>
      <c r="F314" s="5"/>
      <c r="G314" s="5"/>
      <c r="H314" s="5"/>
      <c r="I314" s="5"/>
      <c r="J314" s="5"/>
      <c r="K314" s="10"/>
      <c r="L314" s="10"/>
      <c r="M314" s="10"/>
      <c r="N314" s="10"/>
      <c r="O314" s="5"/>
    </row>
    <row r="315" spans="1:15" x14ac:dyDescent="0.25">
      <c r="A315" s="262"/>
      <c r="B315" s="5"/>
      <c r="C315" s="5"/>
      <c r="D315" s="5"/>
      <c r="E315" s="5"/>
      <c r="F315" s="5"/>
      <c r="G315" s="5"/>
      <c r="H315" s="5"/>
      <c r="I315" s="5"/>
      <c r="J315" s="5"/>
      <c r="K315" s="10"/>
      <c r="L315" s="10"/>
      <c r="M315" s="10"/>
      <c r="N315" s="10"/>
      <c r="O315" s="5"/>
    </row>
    <row r="316" spans="1:15" x14ac:dyDescent="0.25">
      <c r="A316" s="262"/>
      <c r="B316" s="5"/>
      <c r="C316" s="5"/>
      <c r="D316" s="5"/>
      <c r="E316" s="5"/>
      <c r="F316" s="5"/>
      <c r="G316" s="5"/>
      <c r="H316" s="5"/>
      <c r="I316" s="5"/>
      <c r="J316" s="5"/>
      <c r="K316" s="10"/>
      <c r="L316" s="10"/>
      <c r="M316" s="10"/>
      <c r="N316" s="10"/>
      <c r="O316" s="5"/>
    </row>
    <row r="317" spans="1:15" x14ac:dyDescent="0.25">
      <c r="A317" s="262"/>
      <c r="B317" s="5"/>
      <c r="C317" s="5"/>
      <c r="D317" s="5"/>
      <c r="E317" s="5"/>
      <c r="F317" s="5"/>
      <c r="G317" s="5"/>
      <c r="H317" s="5"/>
      <c r="I317" s="5"/>
      <c r="J317" s="5"/>
      <c r="K317" s="10"/>
      <c r="L317" s="10"/>
      <c r="M317" s="10"/>
      <c r="N317" s="10"/>
      <c r="O317" s="5"/>
    </row>
  </sheetData>
  <mergeCells count="2205">
    <mergeCell ref="B138:M138"/>
    <mergeCell ref="B130:M130"/>
    <mergeCell ref="B131:M131"/>
    <mergeCell ref="B132:M132"/>
    <mergeCell ref="B133:M133"/>
    <mergeCell ref="A123:M123"/>
    <mergeCell ref="B125:M125"/>
    <mergeCell ref="B126:M126"/>
    <mergeCell ref="B127:M127"/>
    <mergeCell ref="B41:M41"/>
    <mergeCell ref="B50:M50"/>
    <mergeCell ref="B34:M34"/>
    <mergeCell ref="B35:M35"/>
    <mergeCell ref="B36:M36"/>
    <mergeCell ref="B37:M37"/>
    <mergeCell ref="B42:M42"/>
    <mergeCell ref="A30:P30"/>
    <mergeCell ref="A31:P31"/>
    <mergeCell ref="A32:M32"/>
    <mergeCell ref="B33:M33"/>
    <mergeCell ref="B28:G28"/>
    <mergeCell ref="L28:M28"/>
    <mergeCell ref="A29:M29"/>
    <mergeCell ref="B24:G24"/>
    <mergeCell ref="B94:M94"/>
    <mergeCell ref="B95:M95"/>
    <mergeCell ref="B67:M67"/>
    <mergeCell ref="B68:M68"/>
    <mergeCell ref="B69:M69"/>
    <mergeCell ref="B80:M80"/>
    <mergeCell ref="B83:M83"/>
    <mergeCell ref="B86:M86"/>
    <mergeCell ref="B84:M84"/>
    <mergeCell ref="A85:M85"/>
    <mergeCell ref="B87:M87"/>
    <mergeCell ref="B88:M88"/>
    <mergeCell ref="B77:M77"/>
    <mergeCell ref="B78:M78"/>
    <mergeCell ref="B79:M79"/>
    <mergeCell ref="B81:M81"/>
    <mergeCell ref="B82:M82"/>
    <mergeCell ref="B124:M124"/>
    <mergeCell ref="B128:M128"/>
    <mergeCell ref="B113:M113"/>
    <mergeCell ref="B114:M114"/>
    <mergeCell ref="B116:M116"/>
    <mergeCell ref="B119:M119"/>
    <mergeCell ref="B120:M120"/>
    <mergeCell ref="B121:M121"/>
    <mergeCell ref="B111:M111"/>
    <mergeCell ref="B112:M112"/>
    <mergeCell ref="B147:M147"/>
    <mergeCell ref="B148:M148"/>
    <mergeCell ref="B149:M149"/>
    <mergeCell ref="B150:M150"/>
    <mergeCell ref="A152:M152"/>
    <mergeCell ref="A153:M153"/>
    <mergeCell ref="A144:M144"/>
    <mergeCell ref="A145:M145"/>
    <mergeCell ref="A146:P146"/>
    <mergeCell ref="B151:M151"/>
    <mergeCell ref="B134:M134"/>
    <mergeCell ref="B142:M142"/>
    <mergeCell ref="B143:M143"/>
    <mergeCell ref="B115:M115"/>
    <mergeCell ref="B117:M117"/>
    <mergeCell ref="B118:M118"/>
    <mergeCell ref="B139:M139"/>
    <mergeCell ref="B140:M140"/>
    <mergeCell ref="B141:M141"/>
    <mergeCell ref="B129:M129"/>
    <mergeCell ref="B137:M137"/>
    <mergeCell ref="A136:M136"/>
    <mergeCell ref="B75:M75"/>
    <mergeCell ref="B76:M76"/>
    <mergeCell ref="B70:M70"/>
    <mergeCell ref="A71:P71"/>
    <mergeCell ref="B61:M61"/>
    <mergeCell ref="B62:M62"/>
    <mergeCell ref="B63:M63"/>
    <mergeCell ref="B64:M64"/>
    <mergeCell ref="B65:M65"/>
    <mergeCell ref="B66:M66"/>
    <mergeCell ref="A110:M110"/>
    <mergeCell ref="B99:M99"/>
    <mergeCell ref="B100:M100"/>
    <mergeCell ref="B101:M101"/>
    <mergeCell ref="B103:M103"/>
    <mergeCell ref="B89:M89"/>
    <mergeCell ref="B90:M90"/>
    <mergeCell ref="A97:M97"/>
    <mergeCell ref="B91:M91"/>
    <mergeCell ref="B92:M92"/>
    <mergeCell ref="B93:M93"/>
    <mergeCell ref="B98:M98"/>
    <mergeCell ref="B102:M102"/>
    <mergeCell ref="B104:M104"/>
    <mergeCell ref="B105:M105"/>
    <mergeCell ref="A72:M72"/>
    <mergeCell ref="B73:M73"/>
    <mergeCell ref="B74:M74"/>
    <mergeCell ref="B106:M106"/>
    <mergeCell ref="B107:M107"/>
    <mergeCell ref="B108:M108"/>
    <mergeCell ref="L24:M24"/>
    <mergeCell ref="B26:G26"/>
    <mergeCell ref="L26:M26"/>
    <mergeCell ref="B27:G27"/>
    <mergeCell ref="L27:M27"/>
    <mergeCell ref="B20:G20"/>
    <mergeCell ref="L20:M20"/>
    <mergeCell ref="B21:G21"/>
    <mergeCell ref="L21:M21"/>
    <mergeCell ref="B22:G22"/>
    <mergeCell ref="L22:M22"/>
    <mergeCell ref="B25:G25"/>
    <mergeCell ref="L25:M25"/>
    <mergeCell ref="B57:M57"/>
    <mergeCell ref="A59:M59"/>
    <mergeCell ref="B60:M60"/>
    <mergeCell ref="B54:M54"/>
    <mergeCell ref="B55:M55"/>
    <mergeCell ref="B56:M56"/>
    <mergeCell ref="A45:M45"/>
    <mergeCell ref="B46:M46"/>
    <mergeCell ref="B47:M47"/>
    <mergeCell ref="B48:M48"/>
    <mergeCell ref="B49:M49"/>
    <mergeCell ref="B43:M43"/>
    <mergeCell ref="B51:M51"/>
    <mergeCell ref="B52:M52"/>
    <mergeCell ref="B53:M53"/>
    <mergeCell ref="B23:G23"/>
    <mergeCell ref="B38:M38"/>
    <mergeCell ref="B39:M39"/>
    <mergeCell ref="B40:M40"/>
    <mergeCell ref="R25:W25"/>
    <mergeCell ref="AB25:AC25"/>
    <mergeCell ref="AH25:AM25"/>
    <mergeCell ref="AR25:AS25"/>
    <mergeCell ref="AX25:BC25"/>
    <mergeCell ref="BH25:BI25"/>
    <mergeCell ref="BN25:BS25"/>
    <mergeCell ref="BX25:BY25"/>
    <mergeCell ref="CD25:CI25"/>
    <mergeCell ref="A1:B1"/>
    <mergeCell ref="K1:P1"/>
    <mergeCell ref="A2:F4"/>
    <mergeCell ref="K2:P2"/>
    <mergeCell ref="K3:P3"/>
    <mergeCell ref="A5:D5"/>
    <mergeCell ref="K5:P5"/>
    <mergeCell ref="P14:P15"/>
    <mergeCell ref="A16:P16"/>
    <mergeCell ref="A17:P17"/>
    <mergeCell ref="A18:P18"/>
    <mergeCell ref="B19:G19"/>
    <mergeCell ref="L19:M19"/>
    <mergeCell ref="A6:D6"/>
    <mergeCell ref="K6:P6"/>
    <mergeCell ref="A11:P11"/>
    <mergeCell ref="A12:P12"/>
    <mergeCell ref="A13:N13"/>
    <mergeCell ref="A14:A15"/>
    <mergeCell ref="B14:G15"/>
    <mergeCell ref="K14:K15"/>
    <mergeCell ref="L14:M15"/>
    <mergeCell ref="N14:N15"/>
    <mergeCell ref="FF25:FK25"/>
    <mergeCell ref="FP25:FQ25"/>
    <mergeCell ref="FV25:GA25"/>
    <mergeCell ref="GF25:GG25"/>
    <mergeCell ref="GL25:GQ25"/>
    <mergeCell ref="GV25:GW25"/>
    <mergeCell ref="HB25:HG25"/>
    <mergeCell ref="HL25:HM25"/>
    <mergeCell ref="HR25:HW25"/>
    <mergeCell ref="CN25:CO25"/>
    <mergeCell ref="CT25:CY25"/>
    <mergeCell ref="DD25:DE25"/>
    <mergeCell ref="DJ25:DO25"/>
    <mergeCell ref="DT25:DU25"/>
    <mergeCell ref="DZ25:EE25"/>
    <mergeCell ref="EJ25:EK25"/>
    <mergeCell ref="EP25:EU25"/>
    <mergeCell ref="EZ25:FA25"/>
    <mergeCell ref="KT25:KY25"/>
    <mergeCell ref="LD25:LE25"/>
    <mergeCell ref="LJ25:LO25"/>
    <mergeCell ref="LT25:LU25"/>
    <mergeCell ref="LZ25:ME25"/>
    <mergeCell ref="MJ25:MK25"/>
    <mergeCell ref="MP25:MU25"/>
    <mergeCell ref="MZ25:NA25"/>
    <mergeCell ref="NF25:NK25"/>
    <mergeCell ref="IB25:IC25"/>
    <mergeCell ref="IH25:IM25"/>
    <mergeCell ref="IR25:IS25"/>
    <mergeCell ref="IX25:JC25"/>
    <mergeCell ref="JH25:JI25"/>
    <mergeCell ref="JN25:JS25"/>
    <mergeCell ref="JX25:JY25"/>
    <mergeCell ref="KD25:KI25"/>
    <mergeCell ref="KN25:KO25"/>
    <mergeCell ref="QH25:QM25"/>
    <mergeCell ref="QR25:QS25"/>
    <mergeCell ref="QX25:RC25"/>
    <mergeCell ref="RH25:RI25"/>
    <mergeCell ref="RN25:RS25"/>
    <mergeCell ref="RX25:RY25"/>
    <mergeCell ref="SD25:SI25"/>
    <mergeCell ref="SN25:SO25"/>
    <mergeCell ref="ST25:SY25"/>
    <mergeCell ref="NP25:NQ25"/>
    <mergeCell ref="NV25:OA25"/>
    <mergeCell ref="OF25:OG25"/>
    <mergeCell ref="OL25:OQ25"/>
    <mergeCell ref="OV25:OW25"/>
    <mergeCell ref="PB25:PG25"/>
    <mergeCell ref="PL25:PM25"/>
    <mergeCell ref="PR25:PW25"/>
    <mergeCell ref="QB25:QC25"/>
    <mergeCell ref="VV25:WA25"/>
    <mergeCell ref="WF25:WG25"/>
    <mergeCell ref="WL25:WQ25"/>
    <mergeCell ref="WV25:WW25"/>
    <mergeCell ref="XB25:XG25"/>
    <mergeCell ref="XL25:XM25"/>
    <mergeCell ref="XR25:XW25"/>
    <mergeCell ref="YB25:YC25"/>
    <mergeCell ref="YH25:YM25"/>
    <mergeCell ref="TD25:TE25"/>
    <mergeCell ref="TJ25:TO25"/>
    <mergeCell ref="TT25:TU25"/>
    <mergeCell ref="TZ25:UE25"/>
    <mergeCell ref="UJ25:UK25"/>
    <mergeCell ref="UP25:UU25"/>
    <mergeCell ref="UZ25:VA25"/>
    <mergeCell ref="VF25:VK25"/>
    <mergeCell ref="VP25:VQ25"/>
    <mergeCell ref="ABJ25:ABO25"/>
    <mergeCell ref="ABT25:ABU25"/>
    <mergeCell ref="ABZ25:ACE25"/>
    <mergeCell ref="ACJ25:ACK25"/>
    <mergeCell ref="ACP25:ACU25"/>
    <mergeCell ref="ACZ25:ADA25"/>
    <mergeCell ref="ADF25:ADK25"/>
    <mergeCell ref="ADP25:ADQ25"/>
    <mergeCell ref="ADV25:AEA25"/>
    <mergeCell ref="YR25:YS25"/>
    <mergeCell ref="YX25:ZC25"/>
    <mergeCell ref="ZH25:ZI25"/>
    <mergeCell ref="ZN25:ZS25"/>
    <mergeCell ref="ZX25:ZY25"/>
    <mergeCell ref="AAD25:AAI25"/>
    <mergeCell ref="AAN25:AAO25"/>
    <mergeCell ref="AAT25:AAY25"/>
    <mergeCell ref="ABD25:ABE25"/>
    <mergeCell ref="AGX25:AHC25"/>
    <mergeCell ref="AHH25:AHI25"/>
    <mergeCell ref="AHN25:AHS25"/>
    <mergeCell ref="AHX25:AHY25"/>
    <mergeCell ref="AID25:AII25"/>
    <mergeCell ref="AIN25:AIO25"/>
    <mergeCell ref="AIT25:AIY25"/>
    <mergeCell ref="AJD25:AJE25"/>
    <mergeCell ref="AJJ25:AJO25"/>
    <mergeCell ref="AEF25:AEG25"/>
    <mergeCell ref="AEL25:AEQ25"/>
    <mergeCell ref="AEV25:AEW25"/>
    <mergeCell ref="AFB25:AFG25"/>
    <mergeCell ref="AFL25:AFM25"/>
    <mergeCell ref="AFR25:AFW25"/>
    <mergeCell ref="AGB25:AGC25"/>
    <mergeCell ref="AGH25:AGM25"/>
    <mergeCell ref="AGR25:AGS25"/>
    <mergeCell ref="AML25:AMQ25"/>
    <mergeCell ref="AMV25:AMW25"/>
    <mergeCell ref="ANB25:ANG25"/>
    <mergeCell ref="ANL25:ANM25"/>
    <mergeCell ref="ANR25:ANW25"/>
    <mergeCell ref="AOB25:AOC25"/>
    <mergeCell ref="AOH25:AOM25"/>
    <mergeCell ref="AOR25:AOS25"/>
    <mergeCell ref="AOX25:APC25"/>
    <mergeCell ref="AJT25:AJU25"/>
    <mergeCell ref="AJZ25:AKE25"/>
    <mergeCell ref="AKJ25:AKK25"/>
    <mergeCell ref="AKP25:AKU25"/>
    <mergeCell ref="AKZ25:ALA25"/>
    <mergeCell ref="ALF25:ALK25"/>
    <mergeCell ref="ALP25:ALQ25"/>
    <mergeCell ref="ALV25:AMA25"/>
    <mergeCell ref="AMF25:AMG25"/>
    <mergeCell ref="ARZ25:ASE25"/>
    <mergeCell ref="ASJ25:ASK25"/>
    <mergeCell ref="ASP25:ASU25"/>
    <mergeCell ref="ASZ25:ATA25"/>
    <mergeCell ref="ATF25:ATK25"/>
    <mergeCell ref="ATP25:ATQ25"/>
    <mergeCell ref="ATV25:AUA25"/>
    <mergeCell ref="AUF25:AUG25"/>
    <mergeCell ref="AUL25:AUQ25"/>
    <mergeCell ref="APH25:API25"/>
    <mergeCell ref="APN25:APS25"/>
    <mergeCell ref="APX25:APY25"/>
    <mergeCell ref="AQD25:AQI25"/>
    <mergeCell ref="AQN25:AQO25"/>
    <mergeCell ref="AQT25:AQY25"/>
    <mergeCell ref="ARD25:ARE25"/>
    <mergeCell ref="ARJ25:ARO25"/>
    <mergeCell ref="ART25:ARU25"/>
    <mergeCell ref="AXN25:AXS25"/>
    <mergeCell ref="AXX25:AXY25"/>
    <mergeCell ref="AYD25:AYI25"/>
    <mergeCell ref="AYN25:AYO25"/>
    <mergeCell ref="AYT25:AYY25"/>
    <mergeCell ref="AZD25:AZE25"/>
    <mergeCell ref="AZJ25:AZO25"/>
    <mergeCell ref="AZT25:AZU25"/>
    <mergeCell ref="AZZ25:BAE25"/>
    <mergeCell ref="AUV25:AUW25"/>
    <mergeCell ref="AVB25:AVG25"/>
    <mergeCell ref="AVL25:AVM25"/>
    <mergeCell ref="AVR25:AVW25"/>
    <mergeCell ref="AWB25:AWC25"/>
    <mergeCell ref="AWH25:AWM25"/>
    <mergeCell ref="AWR25:AWS25"/>
    <mergeCell ref="AWX25:AXC25"/>
    <mergeCell ref="AXH25:AXI25"/>
    <mergeCell ref="BDB25:BDG25"/>
    <mergeCell ref="BDL25:BDM25"/>
    <mergeCell ref="BDR25:BDW25"/>
    <mergeCell ref="BEB25:BEC25"/>
    <mergeCell ref="BEH25:BEM25"/>
    <mergeCell ref="BER25:BES25"/>
    <mergeCell ref="BEX25:BFC25"/>
    <mergeCell ref="BFH25:BFI25"/>
    <mergeCell ref="BFN25:BFS25"/>
    <mergeCell ref="BAJ25:BAK25"/>
    <mergeCell ref="BAP25:BAU25"/>
    <mergeCell ref="BAZ25:BBA25"/>
    <mergeCell ref="BBF25:BBK25"/>
    <mergeCell ref="BBP25:BBQ25"/>
    <mergeCell ref="BBV25:BCA25"/>
    <mergeCell ref="BCF25:BCG25"/>
    <mergeCell ref="BCL25:BCQ25"/>
    <mergeCell ref="BCV25:BCW25"/>
    <mergeCell ref="BIP25:BIU25"/>
    <mergeCell ref="BIZ25:BJA25"/>
    <mergeCell ref="BJF25:BJK25"/>
    <mergeCell ref="BJP25:BJQ25"/>
    <mergeCell ref="BJV25:BKA25"/>
    <mergeCell ref="BKF25:BKG25"/>
    <mergeCell ref="BKL25:BKQ25"/>
    <mergeCell ref="BKV25:BKW25"/>
    <mergeCell ref="BLB25:BLG25"/>
    <mergeCell ref="BFX25:BFY25"/>
    <mergeCell ref="BGD25:BGI25"/>
    <mergeCell ref="BGN25:BGO25"/>
    <mergeCell ref="BGT25:BGY25"/>
    <mergeCell ref="BHD25:BHE25"/>
    <mergeCell ref="BHJ25:BHO25"/>
    <mergeCell ref="BHT25:BHU25"/>
    <mergeCell ref="BHZ25:BIE25"/>
    <mergeCell ref="BIJ25:BIK25"/>
    <mergeCell ref="BOD25:BOI25"/>
    <mergeCell ref="BON25:BOO25"/>
    <mergeCell ref="BOT25:BOY25"/>
    <mergeCell ref="BPD25:BPE25"/>
    <mergeCell ref="BPJ25:BPO25"/>
    <mergeCell ref="BPT25:BPU25"/>
    <mergeCell ref="BPZ25:BQE25"/>
    <mergeCell ref="BQJ25:BQK25"/>
    <mergeCell ref="BQP25:BQU25"/>
    <mergeCell ref="BLL25:BLM25"/>
    <mergeCell ref="BLR25:BLW25"/>
    <mergeCell ref="BMB25:BMC25"/>
    <mergeCell ref="BMH25:BMM25"/>
    <mergeCell ref="BMR25:BMS25"/>
    <mergeCell ref="BMX25:BNC25"/>
    <mergeCell ref="BNH25:BNI25"/>
    <mergeCell ref="BNN25:BNS25"/>
    <mergeCell ref="BNX25:BNY25"/>
    <mergeCell ref="BTR25:BTW25"/>
    <mergeCell ref="BUB25:BUC25"/>
    <mergeCell ref="BUH25:BUM25"/>
    <mergeCell ref="BUR25:BUS25"/>
    <mergeCell ref="BUX25:BVC25"/>
    <mergeCell ref="BVH25:BVI25"/>
    <mergeCell ref="BVN25:BVS25"/>
    <mergeCell ref="BVX25:BVY25"/>
    <mergeCell ref="BWD25:BWI25"/>
    <mergeCell ref="BQZ25:BRA25"/>
    <mergeCell ref="BRF25:BRK25"/>
    <mergeCell ref="BRP25:BRQ25"/>
    <mergeCell ref="BRV25:BSA25"/>
    <mergeCell ref="BSF25:BSG25"/>
    <mergeCell ref="BSL25:BSQ25"/>
    <mergeCell ref="BSV25:BSW25"/>
    <mergeCell ref="BTB25:BTG25"/>
    <mergeCell ref="BTL25:BTM25"/>
    <mergeCell ref="BZF25:BZK25"/>
    <mergeCell ref="BZP25:BZQ25"/>
    <mergeCell ref="BZV25:CAA25"/>
    <mergeCell ref="CAF25:CAG25"/>
    <mergeCell ref="CAL25:CAQ25"/>
    <mergeCell ref="CAV25:CAW25"/>
    <mergeCell ref="CBB25:CBG25"/>
    <mergeCell ref="CBL25:CBM25"/>
    <mergeCell ref="CBR25:CBW25"/>
    <mergeCell ref="BWN25:BWO25"/>
    <mergeCell ref="BWT25:BWY25"/>
    <mergeCell ref="BXD25:BXE25"/>
    <mergeCell ref="BXJ25:BXO25"/>
    <mergeCell ref="BXT25:BXU25"/>
    <mergeCell ref="BXZ25:BYE25"/>
    <mergeCell ref="BYJ25:BYK25"/>
    <mergeCell ref="BYP25:BYU25"/>
    <mergeCell ref="BYZ25:BZA25"/>
    <mergeCell ref="CET25:CEY25"/>
    <mergeCell ref="CFD25:CFE25"/>
    <mergeCell ref="CFJ25:CFO25"/>
    <mergeCell ref="CFT25:CFU25"/>
    <mergeCell ref="CFZ25:CGE25"/>
    <mergeCell ref="CGJ25:CGK25"/>
    <mergeCell ref="CGP25:CGU25"/>
    <mergeCell ref="CGZ25:CHA25"/>
    <mergeCell ref="CHF25:CHK25"/>
    <mergeCell ref="CCB25:CCC25"/>
    <mergeCell ref="CCH25:CCM25"/>
    <mergeCell ref="CCR25:CCS25"/>
    <mergeCell ref="CCX25:CDC25"/>
    <mergeCell ref="CDH25:CDI25"/>
    <mergeCell ref="CDN25:CDS25"/>
    <mergeCell ref="CDX25:CDY25"/>
    <mergeCell ref="CED25:CEI25"/>
    <mergeCell ref="CEN25:CEO25"/>
    <mergeCell ref="CKH25:CKM25"/>
    <mergeCell ref="CKR25:CKS25"/>
    <mergeCell ref="CKX25:CLC25"/>
    <mergeCell ref="CLH25:CLI25"/>
    <mergeCell ref="CLN25:CLS25"/>
    <mergeCell ref="CLX25:CLY25"/>
    <mergeCell ref="CMD25:CMI25"/>
    <mergeCell ref="CMN25:CMO25"/>
    <mergeCell ref="CMT25:CMY25"/>
    <mergeCell ref="CHP25:CHQ25"/>
    <mergeCell ref="CHV25:CIA25"/>
    <mergeCell ref="CIF25:CIG25"/>
    <mergeCell ref="CIL25:CIQ25"/>
    <mergeCell ref="CIV25:CIW25"/>
    <mergeCell ref="CJB25:CJG25"/>
    <mergeCell ref="CJL25:CJM25"/>
    <mergeCell ref="CJR25:CJW25"/>
    <mergeCell ref="CKB25:CKC25"/>
    <mergeCell ref="CPV25:CQA25"/>
    <mergeCell ref="CQF25:CQG25"/>
    <mergeCell ref="CQL25:CQQ25"/>
    <mergeCell ref="CQV25:CQW25"/>
    <mergeCell ref="CRB25:CRG25"/>
    <mergeCell ref="CRL25:CRM25"/>
    <mergeCell ref="CRR25:CRW25"/>
    <mergeCell ref="CSB25:CSC25"/>
    <mergeCell ref="CSH25:CSM25"/>
    <mergeCell ref="CND25:CNE25"/>
    <mergeCell ref="CNJ25:CNO25"/>
    <mergeCell ref="CNT25:CNU25"/>
    <mergeCell ref="CNZ25:COE25"/>
    <mergeCell ref="COJ25:COK25"/>
    <mergeCell ref="COP25:COU25"/>
    <mergeCell ref="COZ25:CPA25"/>
    <mergeCell ref="CPF25:CPK25"/>
    <mergeCell ref="CPP25:CPQ25"/>
    <mergeCell ref="CVJ25:CVO25"/>
    <mergeCell ref="CVT25:CVU25"/>
    <mergeCell ref="CVZ25:CWE25"/>
    <mergeCell ref="CWJ25:CWK25"/>
    <mergeCell ref="CWP25:CWU25"/>
    <mergeCell ref="CWZ25:CXA25"/>
    <mergeCell ref="CXF25:CXK25"/>
    <mergeCell ref="CXP25:CXQ25"/>
    <mergeCell ref="CXV25:CYA25"/>
    <mergeCell ref="CSR25:CSS25"/>
    <mergeCell ref="CSX25:CTC25"/>
    <mergeCell ref="CTH25:CTI25"/>
    <mergeCell ref="CTN25:CTS25"/>
    <mergeCell ref="CTX25:CTY25"/>
    <mergeCell ref="CUD25:CUI25"/>
    <mergeCell ref="CUN25:CUO25"/>
    <mergeCell ref="CUT25:CUY25"/>
    <mergeCell ref="CVD25:CVE25"/>
    <mergeCell ref="DAX25:DBC25"/>
    <mergeCell ref="DBH25:DBI25"/>
    <mergeCell ref="DBN25:DBS25"/>
    <mergeCell ref="DBX25:DBY25"/>
    <mergeCell ref="DCD25:DCI25"/>
    <mergeCell ref="DCN25:DCO25"/>
    <mergeCell ref="DCT25:DCY25"/>
    <mergeCell ref="DDD25:DDE25"/>
    <mergeCell ref="DDJ25:DDO25"/>
    <mergeCell ref="CYF25:CYG25"/>
    <mergeCell ref="CYL25:CYQ25"/>
    <mergeCell ref="CYV25:CYW25"/>
    <mergeCell ref="CZB25:CZG25"/>
    <mergeCell ref="CZL25:CZM25"/>
    <mergeCell ref="CZR25:CZW25"/>
    <mergeCell ref="DAB25:DAC25"/>
    <mergeCell ref="DAH25:DAM25"/>
    <mergeCell ref="DAR25:DAS25"/>
    <mergeCell ref="DGL25:DGQ25"/>
    <mergeCell ref="DGV25:DGW25"/>
    <mergeCell ref="DHB25:DHG25"/>
    <mergeCell ref="DHL25:DHM25"/>
    <mergeCell ref="DHR25:DHW25"/>
    <mergeCell ref="DIB25:DIC25"/>
    <mergeCell ref="DIH25:DIM25"/>
    <mergeCell ref="DIR25:DIS25"/>
    <mergeCell ref="DIX25:DJC25"/>
    <mergeCell ref="DDT25:DDU25"/>
    <mergeCell ref="DDZ25:DEE25"/>
    <mergeCell ref="DEJ25:DEK25"/>
    <mergeCell ref="DEP25:DEU25"/>
    <mergeCell ref="DEZ25:DFA25"/>
    <mergeCell ref="DFF25:DFK25"/>
    <mergeCell ref="DFP25:DFQ25"/>
    <mergeCell ref="DFV25:DGA25"/>
    <mergeCell ref="DGF25:DGG25"/>
    <mergeCell ref="DLZ25:DME25"/>
    <mergeCell ref="DMJ25:DMK25"/>
    <mergeCell ref="DMP25:DMU25"/>
    <mergeCell ref="DMZ25:DNA25"/>
    <mergeCell ref="DNF25:DNK25"/>
    <mergeCell ref="DNP25:DNQ25"/>
    <mergeCell ref="DNV25:DOA25"/>
    <mergeCell ref="DOF25:DOG25"/>
    <mergeCell ref="DOL25:DOQ25"/>
    <mergeCell ref="DJH25:DJI25"/>
    <mergeCell ref="DJN25:DJS25"/>
    <mergeCell ref="DJX25:DJY25"/>
    <mergeCell ref="DKD25:DKI25"/>
    <mergeCell ref="DKN25:DKO25"/>
    <mergeCell ref="DKT25:DKY25"/>
    <mergeCell ref="DLD25:DLE25"/>
    <mergeCell ref="DLJ25:DLO25"/>
    <mergeCell ref="DLT25:DLU25"/>
    <mergeCell ref="DRN25:DRS25"/>
    <mergeCell ref="DRX25:DRY25"/>
    <mergeCell ref="DSD25:DSI25"/>
    <mergeCell ref="DSN25:DSO25"/>
    <mergeCell ref="DST25:DSY25"/>
    <mergeCell ref="DTD25:DTE25"/>
    <mergeCell ref="DTJ25:DTO25"/>
    <mergeCell ref="DTT25:DTU25"/>
    <mergeCell ref="DTZ25:DUE25"/>
    <mergeCell ref="DOV25:DOW25"/>
    <mergeCell ref="DPB25:DPG25"/>
    <mergeCell ref="DPL25:DPM25"/>
    <mergeCell ref="DPR25:DPW25"/>
    <mergeCell ref="DQB25:DQC25"/>
    <mergeCell ref="DQH25:DQM25"/>
    <mergeCell ref="DQR25:DQS25"/>
    <mergeCell ref="DQX25:DRC25"/>
    <mergeCell ref="DRH25:DRI25"/>
    <mergeCell ref="DXB25:DXG25"/>
    <mergeCell ref="DXL25:DXM25"/>
    <mergeCell ref="DXR25:DXW25"/>
    <mergeCell ref="DYB25:DYC25"/>
    <mergeCell ref="DYH25:DYM25"/>
    <mergeCell ref="DYR25:DYS25"/>
    <mergeCell ref="DYX25:DZC25"/>
    <mergeCell ref="DZH25:DZI25"/>
    <mergeCell ref="DZN25:DZS25"/>
    <mergeCell ref="DUJ25:DUK25"/>
    <mergeCell ref="DUP25:DUU25"/>
    <mergeCell ref="DUZ25:DVA25"/>
    <mergeCell ref="DVF25:DVK25"/>
    <mergeCell ref="DVP25:DVQ25"/>
    <mergeCell ref="DVV25:DWA25"/>
    <mergeCell ref="DWF25:DWG25"/>
    <mergeCell ref="DWL25:DWQ25"/>
    <mergeCell ref="DWV25:DWW25"/>
    <mergeCell ref="ECP25:ECU25"/>
    <mergeCell ref="ECZ25:EDA25"/>
    <mergeCell ref="EDF25:EDK25"/>
    <mergeCell ref="EDP25:EDQ25"/>
    <mergeCell ref="EDV25:EEA25"/>
    <mergeCell ref="EEF25:EEG25"/>
    <mergeCell ref="EEL25:EEQ25"/>
    <mergeCell ref="EEV25:EEW25"/>
    <mergeCell ref="EFB25:EFG25"/>
    <mergeCell ref="DZX25:DZY25"/>
    <mergeCell ref="EAD25:EAI25"/>
    <mergeCell ref="EAN25:EAO25"/>
    <mergeCell ref="EAT25:EAY25"/>
    <mergeCell ref="EBD25:EBE25"/>
    <mergeCell ref="EBJ25:EBO25"/>
    <mergeCell ref="EBT25:EBU25"/>
    <mergeCell ref="EBZ25:ECE25"/>
    <mergeCell ref="ECJ25:ECK25"/>
    <mergeCell ref="EID25:EII25"/>
    <mergeCell ref="EIN25:EIO25"/>
    <mergeCell ref="EIT25:EIY25"/>
    <mergeCell ref="EJD25:EJE25"/>
    <mergeCell ref="EJJ25:EJO25"/>
    <mergeCell ref="EJT25:EJU25"/>
    <mergeCell ref="EJZ25:EKE25"/>
    <mergeCell ref="EKJ25:EKK25"/>
    <mergeCell ref="EKP25:EKU25"/>
    <mergeCell ref="EFL25:EFM25"/>
    <mergeCell ref="EFR25:EFW25"/>
    <mergeCell ref="EGB25:EGC25"/>
    <mergeCell ref="EGH25:EGM25"/>
    <mergeCell ref="EGR25:EGS25"/>
    <mergeCell ref="EGX25:EHC25"/>
    <mergeCell ref="EHH25:EHI25"/>
    <mergeCell ref="EHN25:EHS25"/>
    <mergeCell ref="EHX25:EHY25"/>
    <mergeCell ref="ENR25:ENW25"/>
    <mergeCell ref="EOB25:EOC25"/>
    <mergeCell ref="EOH25:EOM25"/>
    <mergeCell ref="EOR25:EOS25"/>
    <mergeCell ref="EOX25:EPC25"/>
    <mergeCell ref="EPH25:EPI25"/>
    <mergeCell ref="EPN25:EPS25"/>
    <mergeCell ref="EPX25:EPY25"/>
    <mergeCell ref="EQD25:EQI25"/>
    <mergeCell ref="EKZ25:ELA25"/>
    <mergeCell ref="ELF25:ELK25"/>
    <mergeCell ref="ELP25:ELQ25"/>
    <mergeCell ref="ELV25:EMA25"/>
    <mergeCell ref="EMF25:EMG25"/>
    <mergeCell ref="EML25:EMQ25"/>
    <mergeCell ref="EMV25:EMW25"/>
    <mergeCell ref="ENB25:ENG25"/>
    <mergeCell ref="ENL25:ENM25"/>
    <mergeCell ref="ETF25:ETK25"/>
    <mergeCell ref="ETP25:ETQ25"/>
    <mergeCell ref="ETV25:EUA25"/>
    <mergeCell ref="EUF25:EUG25"/>
    <mergeCell ref="EUL25:EUQ25"/>
    <mergeCell ref="EUV25:EUW25"/>
    <mergeCell ref="EVB25:EVG25"/>
    <mergeCell ref="EVL25:EVM25"/>
    <mergeCell ref="EVR25:EVW25"/>
    <mergeCell ref="EQN25:EQO25"/>
    <mergeCell ref="EQT25:EQY25"/>
    <mergeCell ref="ERD25:ERE25"/>
    <mergeCell ref="ERJ25:ERO25"/>
    <mergeCell ref="ERT25:ERU25"/>
    <mergeCell ref="ERZ25:ESE25"/>
    <mergeCell ref="ESJ25:ESK25"/>
    <mergeCell ref="ESP25:ESU25"/>
    <mergeCell ref="ESZ25:ETA25"/>
    <mergeCell ref="EYT25:EYY25"/>
    <mergeCell ref="EZD25:EZE25"/>
    <mergeCell ref="EZJ25:EZO25"/>
    <mergeCell ref="EZT25:EZU25"/>
    <mergeCell ref="EZZ25:FAE25"/>
    <mergeCell ref="FAJ25:FAK25"/>
    <mergeCell ref="FAP25:FAU25"/>
    <mergeCell ref="FAZ25:FBA25"/>
    <mergeCell ref="FBF25:FBK25"/>
    <mergeCell ref="EWB25:EWC25"/>
    <mergeCell ref="EWH25:EWM25"/>
    <mergeCell ref="EWR25:EWS25"/>
    <mergeCell ref="EWX25:EXC25"/>
    <mergeCell ref="EXH25:EXI25"/>
    <mergeCell ref="EXN25:EXS25"/>
    <mergeCell ref="EXX25:EXY25"/>
    <mergeCell ref="EYD25:EYI25"/>
    <mergeCell ref="EYN25:EYO25"/>
    <mergeCell ref="FEH25:FEM25"/>
    <mergeCell ref="FER25:FES25"/>
    <mergeCell ref="FEX25:FFC25"/>
    <mergeCell ref="FFH25:FFI25"/>
    <mergeCell ref="FFN25:FFS25"/>
    <mergeCell ref="FFX25:FFY25"/>
    <mergeCell ref="FGD25:FGI25"/>
    <mergeCell ref="FGN25:FGO25"/>
    <mergeCell ref="FGT25:FGY25"/>
    <mergeCell ref="FBP25:FBQ25"/>
    <mergeCell ref="FBV25:FCA25"/>
    <mergeCell ref="FCF25:FCG25"/>
    <mergeCell ref="FCL25:FCQ25"/>
    <mergeCell ref="FCV25:FCW25"/>
    <mergeCell ref="FDB25:FDG25"/>
    <mergeCell ref="FDL25:FDM25"/>
    <mergeCell ref="FDR25:FDW25"/>
    <mergeCell ref="FEB25:FEC25"/>
    <mergeCell ref="FJV25:FKA25"/>
    <mergeCell ref="FKF25:FKG25"/>
    <mergeCell ref="FKL25:FKQ25"/>
    <mergeCell ref="FKV25:FKW25"/>
    <mergeCell ref="FLB25:FLG25"/>
    <mergeCell ref="FLL25:FLM25"/>
    <mergeCell ref="FLR25:FLW25"/>
    <mergeCell ref="FMB25:FMC25"/>
    <mergeCell ref="FMH25:FMM25"/>
    <mergeCell ref="FHD25:FHE25"/>
    <mergeCell ref="FHJ25:FHO25"/>
    <mergeCell ref="FHT25:FHU25"/>
    <mergeCell ref="FHZ25:FIE25"/>
    <mergeCell ref="FIJ25:FIK25"/>
    <mergeCell ref="FIP25:FIU25"/>
    <mergeCell ref="FIZ25:FJA25"/>
    <mergeCell ref="FJF25:FJK25"/>
    <mergeCell ref="FJP25:FJQ25"/>
    <mergeCell ref="FPJ25:FPO25"/>
    <mergeCell ref="FPT25:FPU25"/>
    <mergeCell ref="FPZ25:FQE25"/>
    <mergeCell ref="FQJ25:FQK25"/>
    <mergeCell ref="FQP25:FQU25"/>
    <mergeCell ref="FQZ25:FRA25"/>
    <mergeCell ref="FRF25:FRK25"/>
    <mergeCell ref="FRP25:FRQ25"/>
    <mergeCell ref="FRV25:FSA25"/>
    <mergeCell ref="FMR25:FMS25"/>
    <mergeCell ref="FMX25:FNC25"/>
    <mergeCell ref="FNH25:FNI25"/>
    <mergeCell ref="FNN25:FNS25"/>
    <mergeCell ref="FNX25:FNY25"/>
    <mergeCell ref="FOD25:FOI25"/>
    <mergeCell ref="FON25:FOO25"/>
    <mergeCell ref="FOT25:FOY25"/>
    <mergeCell ref="FPD25:FPE25"/>
    <mergeCell ref="FUX25:FVC25"/>
    <mergeCell ref="FVH25:FVI25"/>
    <mergeCell ref="FVN25:FVS25"/>
    <mergeCell ref="FVX25:FVY25"/>
    <mergeCell ref="FWD25:FWI25"/>
    <mergeCell ref="FWN25:FWO25"/>
    <mergeCell ref="FWT25:FWY25"/>
    <mergeCell ref="FXD25:FXE25"/>
    <mergeCell ref="FXJ25:FXO25"/>
    <mergeCell ref="FSF25:FSG25"/>
    <mergeCell ref="FSL25:FSQ25"/>
    <mergeCell ref="FSV25:FSW25"/>
    <mergeCell ref="FTB25:FTG25"/>
    <mergeCell ref="FTL25:FTM25"/>
    <mergeCell ref="FTR25:FTW25"/>
    <mergeCell ref="FUB25:FUC25"/>
    <mergeCell ref="FUH25:FUM25"/>
    <mergeCell ref="FUR25:FUS25"/>
    <mergeCell ref="GAL25:GAQ25"/>
    <mergeCell ref="GAV25:GAW25"/>
    <mergeCell ref="GBB25:GBG25"/>
    <mergeCell ref="GBL25:GBM25"/>
    <mergeCell ref="GBR25:GBW25"/>
    <mergeCell ref="GCB25:GCC25"/>
    <mergeCell ref="GCH25:GCM25"/>
    <mergeCell ref="GCR25:GCS25"/>
    <mergeCell ref="GCX25:GDC25"/>
    <mergeCell ref="FXT25:FXU25"/>
    <mergeCell ref="FXZ25:FYE25"/>
    <mergeCell ref="FYJ25:FYK25"/>
    <mergeCell ref="FYP25:FYU25"/>
    <mergeCell ref="FYZ25:FZA25"/>
    <mergeCell ref="FZF25:FZK25"/>
    <mergeCell ref="FZP25:FZQ25"/>
    <mergeCell ref="FZV25:GAA25"/>
    <mergeCell ref="GAF25:GAG25"/>
    <mergeCell ref="GFZ25:GGE25"/>
    <mergeCell ref="GGJ25:GGK25"/>
    <mergeCell ref="GGP25:GGU25"/>
    <mergeCell ref="GGZ25:GHA25"/>
    <mergeCell ref="GHF25:GHK25"/>
    <mergeCell ref="GHP25:GHQ25"/>
    <mergeCell ref="GHV25:GIA25"/>
    <mergeCell ref="GIF25:GIG25"/>
    <mergeCell ref="GIL25:GIQ25"/>
    <mergeCell ref="GDH25:GDI25"/>
    <mergeCell ref="GDN25:GDS25"/>
    <mergeCell ref="GDX25:GDY25"/>
    <mergeCell ref="GED25:GEI25"/>
    <mergeCell ref="GEN25:GEO25"/>
    <mergeCell ref="GET25:GEY25"/>
    <mergeCell ref="GFD25:GFE25"/>
    <mergeCell ref="GFJ25:GFO25"/>
    <mergeCell ref="GFT25:GFU25"/>
    <mergeCell ref="GLN25:GLS25"/>
    <mergeCell ref="GLX25:GLY25"/>
    <mergeCell ref="GMD25:GMI25"/>
    <mergeCell ref="GMN25:GMO25"/>
    <mergeCell ref="GMT25:GMY25"/>
    <mergeCell ref="GND25:GNE25"/>
    <mergeCell ref="GNJ25:GNO25"/>
    <mergeCell ref="GNT25:GNU25"/>
    <mergeCell ref="GNZ25:GOE25"/>
    <mergeCell ref="GIV25:GIW25"/>
    <mergeCell ref="GJB25:GJG25"/>
    <mergeCell ref="GJL25:GJM25"/>
    <mergeCell ref="GJR25:GJW25"/>
    <mergeCell ref="GKB25:GKC25"/>
    <mergeCell ref="GKH25:GKM25"/>
    <mergeCell ref="GKR25:GKS25"/>
    <mergeCell ref="GKX25:GLC25"/>
    <mergeCell ref="GLH25:GLI25"/>
    <mergeCell ref="GRB25:GRG25"/>
    <mergeCell ref="GRL25:GRM25"/>
    <mergeCell ref="GRR25:GRW25"/>
    <mergeCell ref="GSB25:GSC25"/>
    <mergeCell ref="GSH25:GSM25"/>
    <mergeCell ref="GSR25:GSS25"/>
    <mergeCell ref="GSX25:GTC25"/>
    <mergeCell ref="GTH25:GTI25"/>
    <mergeCell ref="GTN25:GTS25"/>
    <mergeCell ref="GOJ25:GOK25"/>
    <mergeCell ref="GOP25:GOU25"/>
    <mergeCell ref="GOZ25:GPA25"/>
    <mergeCell ref="GPF25:GPK25"/>
    <mergeCell ref="GPP25:GPQ25"/>
    <mergeCell ref="GPV25:GQA25"/>
    <mergeCell ref="GQF25:GQG25"/>
    <mergeCell ref="GQL25:GQQ25"/>
    <mergeCell ref="GQV25:GQW25"/>
    <mergeCell ref="GWP25:GWU25"/>
    <mergeCell ref="GWZ25:GXA25"/>
    <mergeCell ref="GXF25:GXK25"/>
    <mergeCell ref="GXP25:GXQ25"/>
    <mergeCell ref="GXV25:GYA25"/>
    <mergeCell ref="GYF25:GYG25"/>
    <mergeCell ref="GYL25:GYQ25"/>
    <mergeCell ref="GYV25:GYW25"/>
    <mergeCell ref="GZB25:GZG25"/>
    <mergeCell ref="GTX25:GTY25"/>
    <mergeCell ref="GUD25:GUI25"/>
    <mergeCell ref="GUN25:GUO25"/>
    <mergeCell ref="GUT25:GUY25"/>
    <mergeCell ref="GVD25:GVE25"/>
    <mergeCell ref="GVJ25:GVO25"/>
    <mergeCell ref="GVT25:GVU25"/>
    <mergeCell ref="GVZ25:GWE25"/>
    <mergeCell ref="GWJ25:GWK25"/>
    <mergeCell ref="HCD25:HCI25"/>
    <mergeCell ref="HCN25:HCO25"/>
    <mergeCell ref="HCT25:HCY25"/>
    <mergeCell ref="HDD25:HDE25"/>
    <mergeCell ref="HDJ25:HDO25"/>
    <mergeCell ref="HDT25:HDU25"/>
    <mergeCell ref="HDZ25:HEE25"/>
    <mergeCell ref="HEJ25:HEK25"/>
    <mergeCell ref="HEP25:HEU25"/>
    <mergeCell ref="GZL25:GZM25"/>
    <mergeCell ref="GZR25:GZW25"/>
    <mergeCell ref="HAB25:HAC25"/>
    <mergeCell ref="HAH25:HAM25"/>
    <mergeCell ref="HAR25:HAS25"/>
    <mergeCell ref="HAX25:HBC25"/>
    <mergeCell ref="HBH25:HBI25"/>
    <mergeCell ref="HBN25:HBS25"/>
    <mergeCell ref="HBX25:HBY25"/>
    <mergeCell ref="HHR25:HHW25"/>
    <mergeCell ref="HIB25:HIC25"/>
    <mergeCell ref="HIH25:HIM25"/>
    <mergeCell ref="HIR25:HIS25"/>
    <mergeCell ref="HIX25:HJC25"/>
    <mergeCell ref="HJH25:HJI25"/>
    <mergeCell ref="HJN25:HJS25"/>
    <mergeCell ref="HJX25:HJY25"/>
    <mergeCell ref="HKD25:HKI25"/>
    <mergeCell ref="HEZ25:HFA25"/>
    <mergeCell ref="HFF25:HFK25"/>
    <mergeCell ref="HFP25:HFQ25"/>
    <mergeCell ref="HFV25:HGA25"/>
    <mergeCell ref="HGF25:HGG25"/>
    <mergeCell ref="HGL25:HGQ25"/>
    <mergeCell ref="HGV25:HGW25"/>
    <mergeCell ref="HHB25:HHG25"/>
    <mergeCell ref="HHL25:HHM25"/>
    <mergeCell ref="HNF25:HNK25"/>
    <mergeCell ref="HNP25:HNQ25"/>
    <mergeCell ref="HNV25:HOA25"/>
    <mergeCell ref="HOF25:HOG25"/>
    <mergeCell ref="HOL25:HOQ25"/>
    <mergeCell ref="HOV25:HOW25"/>
    <mergeCell ref="HPB25:HPG25"/>
    <mergeCell ref="HPL25:HPM25"/>
    <mergeCell ref="HPR25:HPW25"/>
    <mergeCell ref="HKN25:HKO25"/>
    <mergeCell ref="HKT25:HKY25"/>
    <mergeCell ref="HLD25:HLE25"/>
    <mergeCell ref="HLJ25:HLO25"/>
    <mergeCell ref="HLT25:HLU25"/>
    <mergeCell ref="HLZ25:HME25"/>
    <mergeCell ref="HMJ25:HMK25"/>
    <mergeCell ref="HMP25:HMU25"/>
    <mergeCell ref="HMZ25:HNA25"/>
    <mergeCell ref="HST25:HSY25"/>
    <mergeCell ref="HTD25:HTE25"/>
    <mergeCell ref="HTJ25:HTO25"/>
    <mergeCell ref="HTT25:HTU25"/>
    <mergeCell ref="HTZ25:HUE25"/>
    <mergeCell ref="HUJ25:HUK25"/>
    <mergeCell ref="HUP25:HUU25"/>
    <mergeCell ref="HUZ25:HVA25"/>
    <mergeCell ref="HVF25:HVK25"/>
    <mergeCell ref="HQB25:HQC25"/>
    <mergeCell ref="HQH25:HQM25"/>
    <mergeCell ref="HQR25:HQS25"/>
    <mergeCell ref="HQX25:HRC25"/>
    <mergeCell ref="HRH25:HRI25"/>
    <mergeCell ref="HRN25:HRS25"/>
    <mergeCell ref="HRX25:HRY25"/>
    <mergeCell ref="HSD25:HSI25"/>
    <mergeCell ref="HSN25:HSO25"/>
    <mergeCell ref="HYH25:HYM25"/>
    <mergeCell ref="HYR25:HYS25"/>
    <mergeCell ref="HYX25:HZC25"/>
    <mergeCell ref="HZH25:HZI25"/>
    <mergeCell ref="HZN25:HZS25"/>
    <mergeCell ref="HZX25:HZY25"/>
    <mergeCell ref="IAD25:IAI25"/>
    <mergeCell ref="IAN25:IAO25"/>
    <mergeCell ref="IAT25:IAY25"/>
    <mergeCell ref="HVP25:HVQ25"/>
    <mergeCell ref="HVV25:HWA25"/>
    <mergeCell ref="HWF25:HWG25"/>
    <mergeCell ref="HWL25:HWQ25"/>
    <mergeCell ref="HWV25:HWW25"/>
    <mergeCell ref="HXB25:HXG25"/>
    <mergeCell ref="HXL25:HXM25"/>
    <mergeCell ref="HXR25:HXW25"/>
    <mergeCell ref="HYB25:HYC25"/>
    <mergeCell ref="IDV25:IEA25"/>
    <mergeCell ref="IEF25:IEG25"/>
    <mergeCell ref="IEL25:IEQ25"/>
    <mergeCell ref="IEV25:IEW25"/>
    <mergeCell ref="IFB25:IFG25"/>
    <mergeCell ref="IFL25:IFM25"/>
    <mergeCell ref="IFR25:IFW25"/>
    <mergeCell ref="IGB25:IGC25"/>
    <mergeCell ref="IGH25:IGM25"/>
    <mergeCell ref="IBD25:IBE25"/>
    <mergeCell ref="IBJ25:IBO25"/>
    <mergeCell ref="IBT25:IBU25"/>
    <mergeCell ref="IBZ25:ICE25"/>
    <mergeCell ref="ICJ25:ICK25"/>
    <mergeCell ref="ICP25:ICU25"/>
    <mergeCell ref="ICZ25:IDA25"/>
    <mergeCell ref="IDF25:IDK25"/>
    <mergeCell ref="IDP25:IDQ25"/>
    <mergeCell ref="IJJ25:IJO25"/>
    <mergeCell ref="IJT25:IJU25"/>
    <mergeCell ref="IJZ25:IKE25"/>
    <mergeCell ref="IKJ25:IKK25"/>
    <mergeCell ref="IKP25:IKU25"/>
    <mergeCell ref="IKZ25:ILA25"/>
    <mergeCell ref="ILF25:ILK25"/>
    <mergeCell ref="ILP25:ILQ25"/>
    <mergeCell ref="ILV25:IMA25"/>
    <mergeCell ref="IGR25:IGS25"/>
    <mergeCell ref="IGX25:IHC25"/>
    <mergeCell ref="IHH25:IHI25"/>
    <mergeCell ref="IHN25:IHS25"/>
    <mergeCell ref="IHX25:IHY25"/>
    <mergeCell ref="IID25:III25"/>
    <mergeCell ref="IIN25:IIO25"/>
    <mergeCell ref="IIT25:IIY25"/>
    <mergeCell ref="IJD25:IJE25"/>
    <mergeCell ref="IOX25:IPC25"/>
    <mergeCell ref="IPH25:IPI25"/>
    <mergeCell ref="IPN25:IPS25"/>
    <mergeCell ref="IPX25:IPY25"/>
    <mergeCell ref="IQD25:IQI25"/>
    <mergeCell ref="IQN25:IQO25"/>
    <mergeCell ref="IQT25:IQY25"/>
    <mergeCell ref="IRD25:IRE25"/>
    <mergeCell ref="IRJ25:IRO25"/>
    <mergeCell ref="IMF25:IMG25"/>
    <mergeCell ref="IML25:IMQ25"/>
    <mergeCell ref="IMV25:IMW25"/>
    <mergeCell ref="INB25:ING25"/>
    <mergeCell ref="INL25:INM25"/>
    <mergeCell ref="INR25:INW25"/>
    <mergeCell ref="IOB25:IOC25"/>
    <mergeCell ref="IOH25:IOM25"/>
    <mergeCell ref="IOR25:IOS25"/>
    <mergeCell ref="IUL25:IUQ25"/>
    <mergeCell ref="IUV25:IUW25"/>
    <mergeCell ref="IVB25:IVG25"/>
    <mergeCell ref="IVL25:IVM25"/>
    <mergeCell ref="IVR25:IVW25"/>
    <mergeCell ref="IWB25:IWC25"/>
    <mergeCell ref="IWH25:IWM25"/>
    <mergeCell ref="IWR25:IWS25"/>
    <mergeCell ref="IWX25:IXC25"/>
    <mergeCell ref="IRT25:IRU25"/>
    <mergeCell ref="IRZ25:ISE25"/>
    <mergeCell ref="ISJ25:ISK25"/>
    <mergeCell ref="ISP25:ISU25"/>
    <mergeCell ref="ISZ25:ITA25"/>
    <mergeCell ref="ITF25:ITK25"/>
    <mergeCell ref="ITP25:ITQ25"/>
    <mergeCell ref="ITV25:IUA25"/>
    <mergeCell ref="IUF25:IUG25"/>
    <mergeCell ref="IZZ25:JAE25"/>
    <mergeCell ref="JAJ25:JAK25"/>
    <mergeCell ref="JAP25:JAU25"/>
    <mergeCell ref="JAZ25:JBA25"/>
    <mergeCell ref="JBF25:JBK25"/>
    <mergeCell ref="JBP25:JBQ25"/>
    <mergeCell ref="JBV25:JCA25"/>
    <mergeCell ref="JCF25:JCG25"/>
    <mergeCell ref="JCL25:JCQ25"/>
    <mergeCell ref="IXH25:IXI25"/>
    <mergeCell ref="IXN25:IXS25"/>
    <mergeCell ref="IXX25:IXY25"/>
    <mergeCell ref="IYD25:IYI25"/>
    <mergeCell ref="IYN25:IYO25"/>
    <mergeCell ref="IYT25:IYY25"/>
    <mergeCell ref="IZD25:IZE25"/>
    <mergeCell ref="IZJ25:IZO25"/>
    <mergeCell ref="IZT25:IZU25"/>
    <mergeCell ref="JFN25:JFS25"/>
    <mergeCell ref="JFX25:JFY25"/>
    <mergeCell ref="JGD25:JGI25"/>
    <mergeCell ref="JGN25:JGO25"/>
    <mergeCell ref="JGT25:JGY25"/>
    <mergeCell ref="JHD25:JHE25"/>
    <mergeCell ref="JHJ25:JHO25"/>
    <mergeCell ref="JHT25:JHU25"/>
    <mergeCell ref="JHZ25:JIE25"/>
    <mergeCell ref="JCV25:JCW25"/>
    <mergeCell ref="JDB25:JDG25"/>
    <mergeCell ref="JDL25:JDM25"/>
    <mergeCell ref="JDR25:JDW25"/>
    <mergeCell ref="JEB25:JEC25"/>
    <mergeCell ref="JEH25:JEM25"/>
    <mergeCell ref="JER25:JES25"/>
    <mergeCell ref="JEX25:JFC25"/>
    <mergeCell ref="JFH25:JFI25"/>
    <mergeCell ref="JLB25:JLG25"/>
    <mergeCell ref="JLL25:JLM25"/>
    <mergeCell ref="JLR25:JLW25"/>
    <mergeCell ref="JMB25:JMC25"/>
    <mergeCell ref="JMH25:JMM25"/>
    <mergeCell ref="JMR25:JMS25"/>
    <mergeCell ref="JMX25:JNC25"/>
    <mergeCell ref="JNH25:JNI25"/>
    <mergeCell ref="JNN25:JNS25"/>
    <mergeCell ref="JIJ25:JIK25"/>
    <mergeCell ref="JIP25:JIU25"/>
    <mergeCell ref="JIZ25:JJA25"/>
    <mergeCell ref="JJF25:JJK25"/>
    <mergeCell ref="JJP25:JJQ25"/>
    <mergeCell ref="JJV25:JKA25"/>
    <mergeCell ref="JKF25:JKG25"/>
    <mergeCell ref="JKL25:JKQ25"/>
    <mergeCell ref="JKV25:JKW25"/>
    <mergeCell ref="JQP25:JQU25"/>
    <mergeCell ref="JQZ25:JRA25"/>
    <mergeCell ref="JRF25:JRK25"/>
    <mergeCell ref="JRP25:JRQ25"/>
    <mergeCell ref="JRV25:JSA25"/>
    <mergeCell ref="JSF25:JSG25"/>
    <mergeCell ref="JSL25:JSQ25"/>
    <mergeCell ref="JSV25:JSW25"/>
    <mergeCell ref="JTB25:JTG25"/>
    <mergeCell ref="JNX25:JNY25"/>
    <mergeCell ref="JOD25:JOI25"/>
    <mergeCell ref="JON25:JOO25"/>
    <mergeCell ref="JOT25:JOY25"/>
    <mergeCell ref="JPD25:JPE25"/>
    <mergeCell ref="JPJ25:JPO25"/>
    <mergeCell ref="JPT25:JPU25"/>
    <mergeCell ref="JPZ25:JQE25"/>
    <mergeCell ref="JQJ25:JQK25"/>
    <mergeCell ref="JWD25:JWI25"/>
    <mergeCell ref="JWN25:JWO25"/>
    <mergeCell ref="JWT25:JWY25"/>
    <mergeCell ref="JXD25:JXE25"/>
    <mergeCell ref="JXJ25:JXO25"/>
    <mergeCell ref="JXT25:JXU25"/>
    <mergeCell ref="JXZ25:JYE25"/>
    <mergeCell ref="JYJ25:JYK25"/>
    <mergeCell ref="JYP25:JYU25"/>
    <mergeCell ref="JTL25:JTM25"/>
    <mergeCell ref="JTR25:JTW25"/>
    <mergeCell ref="JUB25:JUC25"/>
    <mergeCell ref="JUH25:JUM25"/>
    <mergeCell ref="JUR25:JUS25"/>
    <mergeCell ref="JUX25:JVC25"/>
    <mergeCell ref="JVH25:JVI25"/>
    <mergeCell ref="JVN25:JVS25"/>
    <mergeCell ref="JVX25:JVY25"/>
    <mergeCell ref="KBR25:KBW25"/>
    <mergeCell ref="KCB25:KCC25"/>
    <mergeCell ref="KCH25:KCM25"/>
    <mergeCell ref="KCR25:KCS25"/>
    <mergeCell ref="KCX25:KDC25"/>
    <mergeCell ref="KDH25:KDI25"/>
    <mergeCell ref="KDN25:KDS25"/>
    <mergeCell ref="KDX25:KDY25"/>
    <mergeCell ref="KED25:KEI25"/>
    <mergeCell ref="JYZ25:JZA25"/>
    <mergeCell ref="JZF25:JZK25"/>
    <mergeCell ref="JZP25:JZQ25"/>
    <mergeCell ref="JZV25:KAA25"/>
    <mergeCell ref="KAF25:KAG25"/>
    <mergeCell ref="KAL25:KAQ25"/>
    <mergeCell ref="KAV25:KAW25"/>
    <mergeCell ref="KBB25:KBG25"/>
    <mergeCell ref="KBL25:KBM25"/>
    <mergeCell ref="KHF25:KHK25"/>
    <mergeCell ref="KHP25:KHQ25"/>
    <mergeCell ref="KHV25:KIA25"/>
    <mergeCell ref="KIF25:KIG25"/>
    <mergeCell ref="KIL25:KIQ25"/>
    <mergeCell ref="KIV25:KIW25"/>
    <mergeCell ref="KJB25:KJG25"/>
    <mergeCell ref="KJL25:KJM25"/>
    <mergeCell ref="KJR25:KJW25"/>
    <mergeCell ref="KEN25:KEO25"/>
    <mergeCell ref="KET25:KEY25"/>
    <mergeCell ref="KFD25:KFE25"/>
    <mergeCell ref="KFJ25:KFO25"/>
    <mergeCell ref="KFT25:KFU25"/>
    <mergeCell ref="KFZ25:KGE25"/>
    <mergeCell ref="KGJ25:KGK25"/>
    <mergeCell ref="KGP25:KGU25"/>
    <mergeCell ref="KGZ25:KHA25"/>
    <mergeCell ref="KMT25:KMY25"/>
    <mergeCell ref="KND25:KNE25"/>
    <mergeCell ref="KNJ25:KNO25"/>
    <mergeCell ref="KNT25:KNU25"/>
    <mergeCell ref="KNZ25:KOE25"/>
    <mergeCell ref="KOJ25:KOK25"/>
    <mergeCell ref="KOP25:KOU25"/>
    <mergeCell ref="KOZ25:KPA25"/>
    <mergeCell ref="KPF25:KPK25"/>
    <mergeCell ref="KKB25:KKC25"/>
    <mergeCell ref="KKH25:KKM25"/>
    <mergeCell ref="KKR25:KKS25"/>
    <mergeCell ref="KKX25:KLC25"/>
    <mergeCell ref="KLH25:KLI25"/>
    <mergeCell ref="KLN25:KLS25"/>
    <mergeCell ref="KLX25:KLY25"/>
    <mergeCell ref="KMD25:KMI25"/>
    <mergeCell ref="KMN25:KMO25"/>
    <mergeCell ref="KSH25:KSM25"/>
    <mergeCell ref="KSR25:KSS25"/>
    <mergeCell ref="KSX25:KTC25"/>
    <mergeCell ref="KTH25:KTI25"/>
    <mergeCell ref="KTN25:KTS25"/>
    <mergeCell ref="KTX25:KTY25"/>
    <mergeCell ref="KUD25:KUI25"/>
    <mergeCell ref="KUN25:KUO25"/>
    <mergeCell ref="KUT25:KUY25"/>
    <mergeCell ref="KPP25:KPQ25"/>
    <mergeCell ref="KPV25:KQA25"/>
    <mergeCell ref="KQF25:KQG25"/>
    <mergeCell ref="KQL25:KQQ25"/>
    <mergeCell ref="KQV25:KQW25"/>
    <mergeCell ref="KRB25:KRG25"/>
    <mergeCell ref="KRL25:KRM25"/>
    <mergeCell ref="KRR25:KRW25"/>
    <mergeCell ref="KSB25:KSC25"/>
    <mergeCell ref="KXV25:KYA25"/>
    <mergeCell ref="KYF25:KYG25"/>
    <mergeCell ref="KYL25:KYQ25"/>
    <mergeCell ref="KYV25:KYW25"/>
    <mergeCell ref="KZB25:KZG25"/>
    <mergeCell ref="KZL25:KZM25"/>
    <mergeCell ref="KZR25:KZW25"/>
    <mergeCell ref="LAB25:LAC25"/>
    <mergeCell ref="LAH25:LAM25"/>
    <mergeCell ref="KVD25:KVE25"/>
    <mergeCell ref="KVJ25:KVO25"/>
    <mergeCell ref="KVT25:KVU25"/>
    <mergeCell ref="KVZ25:KWE25"/>
    <mergeCell ref="KWJ25:KWK25"/>
    <mergeCell ref="KWP25:KWU25"/>
    <mergeCell ref="KWZ25:KXA25"/>
    <mergeCell ref="KXF25:KXK25"/>
    <mergeCell ref="KXP25:KXQ25"/>
    <mergeCell ref="LDJ25:LDO25"/>
    <mergeCell ref="LDT25:LDU25"/>
    <mergeCell ref="LDZ25:LEE25"/>
    <mergeCell ref="LEJ25:LEK25"/>
    <mergeCell ref="LEP25:LEU25"/>
    <mergeCell ref="LEZ25:LFA25"/>
    <mergeCell ref="LFF25:LFK25"/>
    <mergeCell ref="LFP25:LFQ25"/>
    <mergeCell ref="LFV25:LGA25"/>
    <mergeCell ref="LAR25:LAS25"/>
    <mergeCell ref="LAX25:LBC25"/>
    <mergeCell ref="LBH25:LBI25"/>
    <mergeCell ref="LBN25:LBS25"/>
    <mergeCell ref="LBX25:LBY25"/>
    <mergeCell ref="LCD25:LCI25"/>
    <mergeCell ref="LCN25:LCO25"/>
    <mergeCell ref="LCT25:LCY25"/>
    <mergeCell ref="LDD25:LDE25"/>
    <mergeCell ref="LIX25:LJC25"/>
    <mergeCell ref="LJH25:LJI25"/>
    <mergeCell ref="LJN25:LJS25"/>
    <mergeCell ref="LJX25:LJY25"/>
    <mergeCell ref="LKD25:LKI25"/>
    <mergeCell ref="LKN25:LKO25"/>
    <mergeCell ref="LKT25:LKY25"/>
    <mergeCell ref="LLD25:LLE25"/>
    <mergeCell ref="LLJ25:LLO25"/>
    <mergeCell ref="LGF25:LGG25"/>
    <mergeCell ref="LGL25:LGQ25"/>
    <mergeCell ref="LGV25:LGW25"/>
    <mergeCell ref="LHB25:LHG25"/>
    <mergeCell ref="LHL25:LHM25"/>
    <mergeCell ref="LHR25:LHW25"/>
    <mergeCell ref="LIB25:LIC25"/>
    <mergeCell ref="LIH25:LIM25"/>
    <mergeCell ref="LIR25:LIS25"/>
    <mergeCell ref="LOL25:LOQ25"/>
    <mergeCell ref="LOV25:LOW25"/>
    <mergeCell ref="LPB25:LPG25"/>
    <mergeCell ref="LPL25:LPM25"/>
    <mergeCell ref="LPR25:LPW25"/>
    <mergeCell ref="LQB25:LQC25"/>
    <mergeCell ref="LQH25:LQM25"/>
    <mergeCell ref="LQR25:LQS25"/>
    <mergeCell ref="LQX25:LRC25"/>
    <mergeCell ref="LLT25:LLU25"/>
    <mergeCell ref="LLZ25:LME25"/>
    <mergeCell ref="LMJ25:LMK25"/>
    <mergeCell ref="LMP25:LMU25"/>
    <mergeCell ref="LMZ25:LNA25"/>
    <mergeCell ref="LNF25:LNK25"/>
    <mergeCell ref="LNP25:LNQ25"/>
    <mergeCell ref="LNV25:LOA25"/>
    <mergeCell ref="LOF25:LOG25"/>
    <mergeCell ref="LTZ25:LUE25"/>
    <mergeCell ref="LUJ25:LUK25"/>
    <mergeCell ref="LUP25:LUU25"/>
    <mergeCell ref="LUZ25:LVA25"/>
    <mergeCell ref="LVF25:LVK25"/>
    <mergeCell ref="LVP25:LVQ25"/>
    <mergeCell ref="LVV25:LWA25"/>
    <mergeCell ref="LWF25:LWG25"/>
    <mergeCell ref="LWL25:LWQ25"/>
    <mergeCell ref="LRH25:LRI25"/>
    <mergeCell ref="LRN25:LRS25"/>
    <mergeCell ref="LRX25:LRY25"/>
    <mergeCell ref="LSD25:LSI25"/>
    <mergeCell ref="LSN25:LSO25"/>
    <mergeCell ref="LST25:LSY25"/>
    <mergeCell ref="LTD25:LTE25"/>
    <mergeCell ref="LTJ25:LTO25"/>
    <mergeCell ref="LTT25:LTU25"/>
    <mergeCell ref="LZN25:LZS25"/>
    <mergeCell ref="LZX25:LZY25"/>
    <mergeCell ref="MAD25:MAI25"/>
    <mergeCell ref="MAN25:MAO25"/>
    <mergeCell ref="MAT25:MAY25"/>
    <mergeCell ref="MBD25:MBE25"/>
    <mergeCell ref="MBJ25:MBO25"/>
    <mergeCell ref="MBT25:MBU25"/>
    <mergeCell ref="MBZ25:MCE25"/>
    <mergeCell ref="LWV25:LWW25"/>
    <mergeCell ref="LXB25:LXG25"/>
    <mergeCell ref="LXL25:LXM25"/>
    <mergeCell ref="LXR25:LXW25"/>
    <mergeCell ref="LYB25:LYC25"/>
    <mergeCell ref="LYH25:LYM25"/>
    <mergeCell ref="LYR25:LYS25"/>
    <mergeCell ref="LYX25:LZC25"/>
    <mergeCell ref="LZH25:LZI25"/>
    <mergeCell ref="MFB25:MFG25"/>
    <mergeCell ref="MFL25:MFM25"/>
    <mergeCell ref="MFR25:MFW25"/>
    <mergeCell ref="MGB25:MGC25"/>
    <mergeCell ref="MGH25:MGM25"/>
    <mergeCell ref="MGR25:MGS25"/>
    <mergeCell ref="MGX25:MHC25"/>
    <mergeCell ref="MHH25:MHI25"/>
    <mergeCell ref="MHN25:MHS25"/>
    <mergeCell ref="MCJ25:MCK25"/>
    <mergeCell ref="MCP25:MCU25"/>
    <mergeCell ref="MCZ25:MDA25"/>
    <mergeCell ref="MDF25:MDK25"/>
    <mergeCell ref="MDP25:MDQ25"/>
    <mergeCell ref="MDV25:MEA25"/>
    <mergeCell ref="MEF25:MEG25"/>
    <mergeCell ref="MEL25:MEQ25"/>
    <mergeCell ref="MEV25:MEW25"/>
    <mergeCell ref="MKP25:MKU25"/>
    <mergeCell ref="MKZ25:MLA25"/>
    <mergeCell ref="MLF25:MLK25"/>
    <mergeCell ref="MLP25:MLQ25"/>
    <mergeCell ref="MLV25:MMA25"/>
    <mergeCell ref="MMF25:MMG25"/>
    <mergeCell ref="MML25:MMQ25"/>
    <mergeCell ref="MMV25:MMW25"/>
    <mergeCell ref="MNB25:MNG25"/>
    <mergeCell ref="MHX25:MHY25"/>
    <mergeCell ref="MID25:MII25"/>
    <mergeCell ref="MIN25:MIO25"/>
    <mergeCell ref="MIT25:MIY25"/>
    <mergeCell ref="MJD25:MJE25"/>
    <mergeCell ref="MJJ25:MJO25"/>
    <mergeCell ref="MJT25:MJU25"/>
    <mergeCell ref="MJZ25:MKE25"/>
    <mergeCell ref="MKJ25:MKK25"/>
    <mergeCell ref="MQD25:MQI25"/>
    <mergeCell ref="MQN25:MQO25"/>
    <mergeCell ref="MQT25:MQY25"/>
    <mergeCell ref="MRD25:MRE25"/>
    <mergeCell ref="MRJ25:MRO25"/>
    <mergeCell ref="MRT25:MRU25"/>
    <mergeCell ref="MRZ25:MSE25"/>
    <mergeCell ref="MSJ25:MSK25"/>
    <mergeCell ref="MSP25:MSU25"/>
    <mergeCell ref="MNL25:MNM25"/>
    <mergeCell ref="MNR25:MNW25"/>
    <mergeCell ref="MOB25:MOC25"/>
    <mergeCell ref="MOH25:MOM25"/>
    <mergeCell ref="MOR25:MOS25"/>
    <mergeCell ref="MOX25:MPC25"/>
    <mergeCell ref="MPH25:MPI25"/>
    <mergeCell ref="MPN25:MPS25"/>
    <mergeCell ref="MPX25:MPY25"/>
    <mergeCell ref="MVR25:MVW25"/>
    <mergeCell ref="MWB25:MWC25"/>
    <mergeCell ref="MWH25:MWM25"/>
    <mergeCell ref="MWR25:MWS25"/>
    <mergeCell ref="MWX25:MXC25"/>
    <mergeCell ref="MXH25:MXI25"/>
    <mergeCell ref="MXN25:MXS25"/>
    <mergeCell ref="MXX25:MXY25"/>
    <mergeCell ref="MYD25:MYI25"/>
    <mergeCell ref="MSZ25:MTA25"/>
    <mergeCell ref="MTF25:MTK25"/>
    <mergeCell ref="MTP25:MTQ25"/>
    <mergeCell ref="MTV25:MUA25"/>
    <mergeCell ref="MUF25:MUG25"/>
    <mergeCell ref="MUL25:MUQ25"/>
    <mergeCell ref="MUV25:MUW25"/>
    <mergeCell ref="MVB25:MVG25"/>
    <mergeCell ref="MVL25:MVM25"/>
    <mergeCell ref="NBF25:NBK25"/>
    <mergeCell ref="NBP25:NBQ25"/>
    <mergeCell ref="NBV25:NCA25"/>
    <mergeCell ref="NCF25:NCG25"/>
    <mergeCell ref="NCL25:NCQ25"/>
    <mergeCell ref="NCV25:NCW25"/>
    <mergeCell ref="NDB25:NDG25"/>
    <mergeCell ref="NDL25:NDM25"/>
    <mergeCell ref="NDR25:NDW25"/>
    <mergeCell ref="MYN25:MYO25"/>
    <mergeCell ref="MYT25:MYY25"/>
    <mergeCell ref="MZD25:MZE25"/>
    <mergeCell ref="MZJ25:MZO25"/>
    <mergeCell ref="MZT25:MZU25"/>
    <mergeCell ref="MZZ25:NAE25"/>
    <mergeCell ref="NAJ25:NAK25"/>
    <mergeCell ref="NAP25:NAU25"/>
    <mergeCell ref="NAZ25:NBA25"/>
    <mergeCell ref="NGT25:NGY25"/>
    <mergeCell ref="NHD25:NHE25"/>
    <mergeCell ref="NHJ25:NHO25"/>
    <mergeCell ref="NHT25:NHU25"/>
    <mergeCell ref="NHZ25:NIE25"/>
    <mergeCell ref="NIJ25:NIK25"/>
    <mergeCell ref="NIP25:NIU25"/>
    <mergeCell ref="NIZ25:NJA25"/>
    <mergeCell ref="NJF25:NJK25"/>
    <mergeCell ref="NEB25:NEC25"/>
    <mergeCell ref="NEH25:NEM25"/>
    <mergeCell ref="NER25:NES25"/>
    <mergeCell ref="NEX25:NFC25"/>
    <mergeCell ref="NFH25:NFI25"/>
    <mergeCell ref="NFN25:NFS25"/>
    <mergeCell ref="NFX25:NFY25"/>
    <mergeCell ref="NGD25:NGI25"/>
    <mergeCell ref="NGN25:NGO25"/>
    <mergeCell ref="NMH25:NMM25"/>
    <mergeCell ref="NMR25:NMS25"/>
    <mergeCell ref="NMX25:NNC25"/>
    <mergeCell ref="NNH25:NNI25"/>
    <mergeCell ref="NNN25:NNS25"/>
    <mergeCell ref="NNX25:NNY25"/>
    <mergeCell ref="NOD25:NOI25"/>
    <mergeCell ref="NON25:NOO25"/>
    <mergeCell ref="NOT25:NOY25"/>
    <mergeCell ref="NJP25:NJQ25"/>
    <mergeCell ref="NJV25:NKA25"/>
    <mergeCell ref="NKF25:NKG25"/>
    <mergeCell ref="NKL25:NKQ25"/>
    <mergeCell ref="NKV25:NKW25"/>
    <mergeCell ref="NLB25:NLG25"/>
    <mergeCell ref="NLL25:NLM25"/>
    <mergeCell ref="NLR25:NLW25"/>
    <mergeCell ref="NMB25:NMC25"/>
    <mergeCell ref="NRV25:NSA25"/>
    <mergeCell ref="NSF25:NSG25"/>
    <mergeCell ref="NSL25:NSQ25"/>
    <mergeCell ref="NSV25:NSW25"/>
    <mergeCell ref="NTB25:NTG25"/>
    <mergeCell ref="NTL25:NTM25"/>
    <mergeCell ref="NTR25:NTW25"/>
    <mergeCell ref="NUB25:NUC25"/>
    <mergeCell ref="NUH25:NUM25"/>
    <mergeCell ref="NPD25:NPE25"/>
    <mergeCell ref="NPJ25:NPO25"/>
    <mergeCell ref="NPT25:NPU25"/>
    <mergeCell ref="NPZ25:NQE25"/>
    <mergeCell ref="NQJ25:NQK25"/>
    <mergeCell ref="NQP25:NQU25"/>
    <mergeCell ref="NQZ25:NRA25"/>
    <mergeCell ref="NRF25:NRK25"/>
    <mergeCell ref="NRP25:NRQ25"/>
    <mergeCell ref="NXJ25:NXO25"/>
    <mergeCell ref="NXT25:NXU25"/>
    <mergeCell ref="NXZ25:NYE25"/>
    <mergeCell ref="NYJ25:NYK25"/>
    <mergeCell ref="NYP25:NYU25"/>
    <mergeCell ref="NYZ25:NZA25"/>
    <mergeCell ref="NZF25:NZK25"/>
    <mergeCell ref="NZP25:NZQ25"/>
    <mergeCell ref="NZV25:OAA25"/>
    <mergeCell ref="NUR25:NUS25"/>
    <mergeCell ref="NUX25:NVC25"/>
    <mergeCell ref="NVH25:NVI25"/>
    <mergeCell ref="NVN25:NVS25"/>
    <mergeCell ref="NVX25:NVY25"/>
    <mergeCell ref="NWD25:NWI25"/>
    <mergeCell ref="NWN25:NWO25"/>
    <mergeCell ref="NWT25:NWY25"/>
    <mergeCell ref="NXD25:NXE25"/>
    <mergeCell ref="OCX25:ODC25"/>
    <mergeCell ref="ODH25:ODI25"/>
    <mergeCell ref="ODN25:ODS25"/>
    <mergeCell ref="ODX25:ODY25"/>
    <mergeCell ref="OED25:OEI25"/>
    <mergeCell ref="OEN25:OEO25"/>
    <mergeCell ref="OET25:OEY25"/>
    <mergeCell ref="OFD25:OFE25"/>
    <mergeCell ref="OFJ25:OFO25"/>
    <mergeCell ref="OAF25:OAG25"/>
    <mergeCell ref="OAL25:OAQ25"/>
    <mergeCell ref="OAV25:OAW25"/>
    <mergeCell ref="OBB25:OBG25"/>
    <mergeCell ref="OBL25:OBM25"/>
    <mergeCell ref="OBR25:OBW25"/>
    <mergeCell ref="OCB25:OCC25"/>
    <mergeCell ref="OCH25:OCM25"/>
    <mergeCell ref="OCR25:OCS25"/>
    <mergeCell ref="OIL25:OIQ25"/>
    <mergeCell ref="OIV25:OIW25"/>
    <mergeCell ref="OJB25:OJG25"/>
    <mergeCell ref="OJL25:OJM25"/>
    <mergeCell ref="OJR25:OJW25"/>
    <mergeCell ref="OKB25:OKC25"/>
    <mergeCell ref="OKH25:OKM25"/>
    <mergeCell ref="OKR25:OKS25"/>
    <mergeCell ref="OKX25:OLC25"/>
    <mergeCell ref="OFT25:OFU25"/>
    <mergeCell ref="OFZ25:OGE25"/>
    <mergeCell ref="OGJ25:OGK25"/>
    <mergeCell ref="OGP25:OGU25"/>
    <mergeCell ref="OGZ25:OHA25"/>
    <mergeCell ref="OHF25:OHK25"/>
    <mergeCell ref="OHP25:OHQ25"/>
    <mergeCell ref="OHV25:OIA25"/>
    <mergeCell ref="OIF25:OIG25"/>
    <mergeCell ref="ONZ25:OOE25"/>
    <mergeCell ref="OOJ25:OOK25"/>
    <mergeCell ref="OOP25:OOU25"/>
    <mergeCell ref="OOZ25:OPA25"/>
    <mergeCell ref="OPF25:OPK25"/>
    <mergeCell ref="OPP25:OPQ25"/>
    <mergeCell ref="OPV25:OQA25"/>
    <mergeCell ref="OQF25:OQG25"/>
    <mergeCell ref="OQL25:OQQ25"/>
    <mergeCell ref="OLH25:OLI25"/>
    <mergeCell ref="OLN25:OLS25"/>
    <mergeCell ref="OLX25:OLY25"/>
    <mergeCell ref="OMD25:OMI25"/>
    <mergeCell ref="OMN25:OMO25"/>
    <mergeCell ref="OMT25:OMY25"/>
    <mergeCell ref="OND25:ONE25"/>
    <mergeCell ref="ONJ25:ONO25"/>
    <mergeCell ref="ONT25:ONU25"/>
    <mergeCell ref="OTN25:OTS25"/>
    <mergeCell ref="OTX25:OTY25"/>
    <mergeCell ref="OUD25:OUI25"/>
    <mergeCell ref="OUN25:OUO25"/>
    <mergeCell ref="OUT25:OUY25"/>
    <mergeCell ref="OVD25:OVE25"/>
    <mergeCell ref="OVJ25:OVO25"/>
    <mergeCell ref="OVT25:OVU25"/>
    <mergeCell ref="OVZ25:OWE25"/>
    <mergeCell ref="OQV25:OQW25"/>
    <mergeCell ref="ORB25:ORG25"/>
    <mergeCell ref="ORL25:ORM25"/>
    <mergeCell ref="ORR25:ORW25"/>
    <mergeCell ref="OSB25:OSC25"/>
    <mergeCell ref="OSH25:OSM25"/>
    <mergeCell ref="OSR25:OSS25"/>
    <mergeCell ref="OSX25:OTC25"/>
    <mergeCell ref="OTH25:OTI25"/>
    <mergeCell ref="OZB25:OZG25"/>
    <mergeCell ref="OZL25:OZM25"/>
    <mergeCell ref="OZR25:OZW25"/>
    <mergeCell ref="PAB25:PAC25"/>
    <mergeCell ref="PAH25:PAM25"/>
    <mergeCell ref="PAR25:PAS25"/>
    <mergeCell ref="PAX25:PBC25"/>
    <mergeCell ref="PBH25:PBI25"/>
    <mergeCell ref="PBN25:PBS25"/>
    <mergeCell ref="OWJ25:OWK25"/>
    <mergeCell ref="OWP25:OWU25"/>
    <mergeCell ref="OWZ25:OXA25"/>
    <mergeCell ref="OXF25:OXK25"/>
    <mergeCell ref="OXP25:OXQ25"/>
    <mergeCell ref="OXV25:OYA25"/>
    <mergeCell ref="OYF25:OYG25"/>
    <mergeCell ref="OYL25:OYQ25"/>
    <mergeCell ref="OYV25:OYW25"/>
    <mergeCell ref="PEP25:PEU25"/>
    <mergeCell ref="PEZ25:PFA25"/>
    <mergeCell ref="PFF25:PFK25"/>
    <mergeCell ref="PFP25:PFQ25"/>
    <mergeCell ref="PFV25:PGA25"/>
    <mergeCell ref="PGF25:PGG25"/>
    <mergeCell ref="PGL25:PGQ25"/>
    <mergeCell ref="PGV25:PGW25"/>
    <mergeCell ref="PHB25:PHG25"/>
    <mergeCell ref="PBX25:PBY25"/>
    <mergeCell ref="PCD25:PCI25"/>
    <mergeCell ref="PCN25:PCO25"/>
    <mergeCell ref="PCT25:PCY25"/>
    <mergeCell ref="PDD25:PDE25"/>
    <mergeCell ref="PDJ25:PDO25"/>
    <mergeCell ref="PDT25:PDU25"/>
    <mergeCell ref="PDZ25:PEE25"/>
    <mergeCell ref="PEJ25:PEK25"/>
    <mergeCell ref="PKD25:PKI25"/>
    <mergeCell ref="PKN25:PKO25"/>
    <mergeCell ref="PKT25:PKY25"/>
    <mergeCell ref="PLD25:PLE25"/>
    <mergeCell ref="PLJ25:PLO25"/>
    <mergeCell ref="PLT25:PLU25"/>
    <mergeCell ref="PLZ25:PME25"/>
    <mergeCell ref="PMJ25:PMK25"/>
    <mergeCell ref="PMP25:PMU25"/>
    <mergeCell ref="PHL25:PHM25"/>
    <mergeCell ref="PHR25:PHW25"/>
    <mergeCell ref="PIB25:PIC25"/>
    <mergeCell ref="PIH25:PIM25"/>
    <mergeCell ref="PIR25:PIS25"/>
    <mergeCell ref="PIX25:PJC25"/>
    <mergeCell ref="PJH25:PJI25"/>
    <mergeCell ref="PJN25:PJS25"/>
    <mergeCell ref="PJX25:PJY25"/>
    <mergeCell ref="PPR25:PPW25"/>
    <mergeCell ref="PQB25:PQC25"/>
    <mergeCell ref="PQH25:PQM25"/>
    <mergeCell ref="PQR25:PQS25"/>
    <mergeCell ref="PQX25:PRC25"/>
    <mergeCell ref="PRH25:PRI25"/>
    <mergeCell ref="PRN25:PRS25"/>
    <mergeCell ref="PRX25:PRY25"/>
    <mergeCell ref="PSD25:PSI25"/>
    <mergeCell ref="PMZ25:PNA25"/>
    <mergeCell ref="PNF25:PNK25"/>
    <mergeCell ref="PNP25:PNQ25"/>
    <mergeCell ref="PNV25:POA25"/>
    <mergeCell ref="POF25:POG25"/>
    <mergeCell ref="POL25:POQ25"/>
    <mergeCell ref="POV25:POW25"/>
    <mergeCell ref="PPB25:PPG25"/>
    <mergeCell ref="PPL25:PPM25"/>
    <mergeCell ref="PVF25:PVK25"/>
    <mergeCell ref="PVP25:PVQ25"/>
    <mergeCell ref="PVV25:PWA25"/>
    <mergeCell ref="PWF25:PWG25"/>
    <mergeCell ref="PWL25:PWQ25"/>
    <mergeCell ref="PWV25:PWW25"/>
    <mergeCell ref="PXB25:PXG25"/>
    <mergeCell ref="PXL25:PXM25"/>
    <mergeCell ref="PXR25:PXW25"/>
    <mergeCell ref="PSN25:PSO25"/>
    <mergeCell ref="PST25:PSY25"/>
    <mergeCell ref="PTD25:PTE25"/>
    <mergeCell ref="PTJ25:PTO25"/>
    <mergeCell ref="PTT25:PTU25"/>
    <mergeCell ref="PTZ25:PUE25"/>
    <mergeCell ref="PUJ25:PUK25"/>
    <mergeCell ref="PUP25:PUU25"/>
    <mergeCell ref="PUZ25:PVA25"/>
    <mergeCell ref="QAT25:QAY25"/>
    <mergeCell ref="QBD25:QBE25"/>
    <mergeCell ref="QBJ25:QBO25"/>
    <mergeCell ref="QBT25:QBU25"/>
    <mergeCell ref="QBZ25:QCE25"/>
    <mergeCell ref="QCJ25:QCK25"/>
    <mergeCell ref="QCP25:QCU25"/>
    <mergeCell ref="QCZ25:QDA25"/>
    <mergeCell ref="QDF25:QDK25"/>
    <mergeCell ref="PYB25:PYC25"/>
    <mergeCell ref="PYH25:PYM25"/>
    <mergeCell ref="PYR25:PYS25"/>
    <mergeCell ref="PYX25:PZC25"/>
    <mergeCell ref="PZH25:PZI25"/>
    <mergeCell ref="PZN25:PZS25"/>
    <mergeCell ref="PZX25:PZY25"/>
    <mergeCell ref="QAD25:QAI25"/>
    <mergeCell ref="QAN25:QAO25"/>
    <mergeCell ref="QGH25:QGM25"/>
    <mergeCell ref="QGR25:QGS25"/>
    <mergeCell ref="QGX25:QHC25"/>
    <mergeCell ref="QHH25:QHI25"/>
    <mergeCell ref="QHN25:QHS25"/>
    <mergeCell ref="QHX25:QHY25"/>
    <mergeCell ref="QID25:QII25"/>
    <mergeCell ref="QIN25:QIO25"/>
    <mergeCell ref="QIT25:QIY25"/>
    <mergeCell ref="QDP25:QDQ25"/>
    <mergeCell ref="QDV25:QEA25"/>
    <mergeCell ref="QEF25:QEG25"/>
    <mergeCell ref="QEL25:QEQ25"/>
    <mergeCell ref="QEV25:QEW25"/>
    <mergeCell ref="QFB25:QFG25"/>
    <mergeCell ref="QFL25:QFM25"/>
    <mergeCell ref="QFR25:QFW25"/>
    <mergeCell ref="QGB25:QGC25"/>
    <mergeCell ref="QLV25:QMA25"/>
    <mergeCell ref="QMF25:QMG25"/>
    <mergeCell ref="QML25:QMQ25"/>
    <mergeCell ref="QMV25:QMW25"/>
    <mergeCell ref="QNB25:QNG25"/>
    <mergeCell ref="QNL25:QNM25"/>
    <mergeCell ref="QNR25:QNW25"/>
    <mergeCell ref="QOB25:QOC25"/>
    <mergeCell ref="QOH25:QOM25"/>
    <mergeCell ref="QJD25:QJE25"/>
    <mergeCell ref="QJJ25:QJO25"/>
    <mergeCell ref="QJT25:QJU25"/>
    <mergeCell ref="QJZ25:QKE25"/>
    <mergeCell ref="QKJ25:QKK25"/>
    <mergeCell ref="QKP25:QKU25"/>
    <mergeCell ref="QKZ25:QLA25"/>
    <mergeCell ref="QLF25:QLK25"/>
    <mergeCell ref="QLP25:QLQ25"/>
    <mergeCell ref="QRJ25:QRO25"/>
    <mergeCell ref="QRT25:QRU25"/>
    <mergeCell ref="QRZ25:QSE25"/>
    <mergeCell ref="QSJ25:QSK25"/>
    <mergeCell ref="QSP25:QSU25"/>
    <mergeCell ref="QSZ25:QTA25"/>
    <mergeCell ref="QTF25:QTK25"/>
    <mergeCell ref="QTP25:QTQ25"/>
    <mergeCell ref="QTV25:QUA25"/>
    <mergeCell ref="QOR25:QOS25"/>
    <mergeCell ref="QOX25:QPC25"/>
    <mergeCell ref="QPH25:QPI25"/>
    <mergeCell ref="QPN25:QPS25"/>
    <mergeCell ref="QPX25:QPY25"/>
    <mergeCell ref="QQD25:QQI25"/>
    <mergeCell ref="QQN25:QQO25"/>
    <mergeCell ref="QQT25:QQY25"/>
    <mergeCell ref="QRD25:QRE25"/>
    <mergeCell ref="QWX25:QXC25"/>
    <mergeCell ref="QXH25:QXI25"/>
    <mergeCell ref="QXN25:QXS25"/>
    <mergeCell ref="QXX25:QXY25"/>
    <mergeCell ref="QYD25:QYI25"/>
    <mergeCell ref="QYN25:QYO25"/>
    <mergeCell ref="QYT25:QYY25"/>
    <mergeCell ref="QZD25:QZE25"/>
    <mergeCell ref="QZJ25:QZO25"/>
    <mergeCell ref="QUF25:QUG25"/>
    <mergeCell ref="QUL25:QUQ25"/>
    <mergeCell ref="QUV25:QUW25"/>
    <mergeCell ref="QVB25:QVG25"/>
    <mergeCell ref="QVL25:QVM25"/>
    <mergeCell ref="QVR25:QVW25"/>
    <mergeCell ref="QWB25:QWC25"/>
    <mergeCell ref="QWH25:QWM25"/>
    <mergeCell ref="QWR25:QWS25"/>
    <mergeCell ref="RCL25:RCQ25"/>
    <mergeCell ref="RCV25:RCW25"/>
    <mergeCell ref="RDB25:RDG25"/>
    <mergeCell ref="RDL25:RDM25"/>
    <mergeCell ref="RDR25:RDW25"/>
    <mergeCell ref="REB25:REC25"/>
    <mergeCell ref="REH25:REM25"/>
    <mergeCell ref="RER25:RES25"/>
    <mergeCell ref="REX25:RFC25"/>
    <mergeCell ref="QZT25:QZU25"/>
    <mergeCell ref="QZZ25:RAE25"/>
    <mergeCell ref="RAJ25:RAK25"/>
    <mergeCell ref="RAP25:RAU25"/>
    <mergeCell ref="RAZ25:RBA25"/>
    <mergeCell ref="RBF25:RBK25"/>
    <mergeCell ref="RBP25:RBQ25"/>
    <mergeCell ref="RBV25:RCA25"/>
    <mergeCell ref="RCF25:RCG25"/>
    <mergeCell ref="RHZ25:RIE25"/>
    <mergeCell ref="RIJ25:RIK25"/>
    <mergeCell ref="RIP25:RIU25"/>
    <mergeCell ref="RIZ25:RJA25"/>
    <mergeCell ref="RJF25:RJK25"/>
    <mergeCell ref="RJP25:RJQ25"/>
    <mergeCell ref="RJV25:RKA25"/>
    <mergeCell ref="RKF25:RKG25"/>
    <mergeCell ref="RKL25:RKQ25"/>
    <mergeCell ref="RFH25:RFI25"/>
    <mergeCell ref="RFN25:RFS25"/>
    <mergeCell ref="RFX25:RFY25"/>
    <mergeCell ref="RGD25:RGI25"/>
    <mergeCell ref="RGN25:RGO25"/>
    <mergeCell ref="RGT25:RGY25"/>
    <mergeCell ref="RHD25:RHE25"/>
    <mergeCell ref="RHJ25:RHO25"/>
    <mergeCell ref="RHT25:RHU25"/>
    <mergeCell ref="RNN25:RNS25"/>
    <mergeCell ref="RNX25:RNY25"/>
    <mergeCell ref="ROD25:ROI25"/>
    <mergeCell ref="RON25:ROO25"/>
    <mergeCell ref="ROT25:ROY25"/>
    <mergeCell ref="RPD25:RPE25"/>
    <mergeCell ref="RPJ25:RPO25"/>
    <mergeCell ref="RPT25:RPU25"/>
    <mergeCell ref="RPZ25:RQE25"/>
    <mergeCell ref="RKV25:RKW25"/>
    <mergeCell ref="RLB25:RLG25"/>
    <mergeCell ref="RLL25:RLM25"/>
    <mergeCell ref="RLR25:RLW25"/>
    <mergeCell ref="RMB25:RMC25"/>
    <mergeCell ref="RMH25:RMM25"/>
    <mergeCell ref="RMR25:RMS25"/>
    <mergeCell ref="RMX25:RNC25"/>
    <mergeCell ref="RNH25:RNI25"/>
    <mergeCell ref="RTB25:RTG25"/>
    <mergeCell ref="RTL25:RTM25"/>
    <mergeCell ref="RTR25:RTW25"/>
    <mergeCell ref="RUB25:RUC25"/>
    <mergeCell ref="RUH25:RUM25"/>
    <mergeCell ref="RUR25:RUS25"/>
    <mergeCell ref="RUX25:RVC25"/>
    <mergeCell ref="RVH25:RVI25"/>
    <mergeCell ref="RVN25:RVS25"/>
    <mergeCell ref="RQJ25:RQK25"/>
    <mergeCell ref="RQP25:RQU25"/>
    <mergeCell ref="RQZ25:RRA25"/>
    <mergeCell ref="RRF25:RRK25"/>
    <mergeCell ref="RRP25:RRQ25"/>
    <mergeCell ref="RRV25:RSA25"/>
    <mergeCell ref="RSF25:RSG25"/>
    <mergeCell ref="RSL25:RSQ25"/>
    <mergeCell ref="RSV25:RSW25"/>
    <mergeCell ref="RYP25:RYU25"/>
    <mergeCell ref="RYZ25:RZA25"/>
    <mergeCell ref="RZF25:RZK25"/>
    <mergeCell ref="RZP25:RZQ25"/>
    <mergeCell ref="RZV25:SAA25"/>
    <mergeCell ref="SAF25:SAG25"/>
    <mergeCell ref="SAL25:SAQ25"/>
    <mergeCell ref="SAV25:SAW25"/>
    <mergeCell ref="SBB25:SBG25"/>
    <mergeCell ref="RVX25:RVY25"/>
    <mergeCell ref="RWD25:RWI25"/>
    <mergeCell ref="RWN25:RWO25"/>
    <mergeCell ref="RWT25:RWY25"/>
    <mergeCell ref="RXD25:RXE25"/>
    <mergeCell ref="RXJ25:RXO25"/>
    <mergeCell ref="RXT25:RXU25"/>
    <mergeCell ref="RXZ25:RYE25"/>
    <mergeCell ref="RYJ25:RYK25"/>
    <mergeCell ref="SED25:SEI25"/>
    <mergeCell ref="SEN25:SEO25"/>
    <mergeCell ref="SET25:SEY25"/>
    <mergeCell ref="SFD25:SFE25"/>
    <mergeCell ref="SFJ25:SFO25"/>
    <mergeCell ref="SFT25:SFU25"/>
    <mergeCell ref="SFZ25:SGE25"/>
    <mergeCell ref="SGJ25:SGK25"/>
    <mergeCell ref="SGP25:SGU25"/>
    <mergeCell ref="SBL25:SBM25"/>
    <mergeCell ref="SBR25:SBW25"/>
    <mergeCell ref="SCB25:SCC25"/>
    <mergeCell ref="SCH25:SCM25"/>
    <mergeCell ref="SCR25:SCS25"/>
    <mergeCell ref="SCX25:SDC25"/>
    <mergeCell ref="SDH25:SDI25"/>
    <mergeCell ref="SDN25:SDS25"/>
    <mergeCell ref="SDX25:SDY25"/>
    <mergeCell ref="SJR25:SJW25"/>
    <mergeCell ref="SKB25:SKC25"/>
    <mergeCell ref="SKH25:SKM25"/>
    <mergeCell ref="SKR25:SKS25"/>
    <mergeCell ref="SKX25:SLC25"/>
    <mergeCell ref="SLH25:SLI25"/>
    <mergeCell ref="SLN25:SLS25"/>
    <mergeCell ref="SLX25:SLY25"/>
    <mergeCell ref="SMD25:SMI25"/>
    <mergeCell ref="SGZ25:SHA25"/>
    <mergeCell ref="SHF25:SHK25"/>
    <mergeCell ref="SHP25:SHQ25"/>
    <mergeCell ref="SHV25:SIA25"/>
    <mergeCell ref="SIF25:SIG25"/>
    <mergeCell ref="SIL25:SIQ25"/>
    <mergeCell ref="SIV25:SIW25"/>
    <mergeCell ref="SJB25:SJG25"/>
    <mergeCell ref="SJL25:SJM25"/>
    <mergeCell ref="SPF25:SPK25"/>
    <mergeCell ref="SPP25:SPQ25"/>
    <mergeCell ref="SPV25:SQA25"/>
    <mergeCell ref="SQF25:SQG25"/>
    <mergeCell ref="SQL25:SQQ25"/>
    <mergeCell ref="SQV25:SQW25"/>
    <mergeCell ref="SRB25:SRG25"/>
    <mergeCell ref="SRL25:SRM25"/>
    <mergeCell ref="SRR25:SRW25"/>
    <mergeCell ref="SMN25:SMO25"/>
    <mergeCell ref="SMT25:SMY25"/>
    <mergeCell ref="SND25:SNE25"/>
    <mergeCell ref="SNJ25:SNO25"/>
    <mergeCell ref="SNT25:SNU25"/>
    <mergeCell ref="SNZ25:SOE25"/>
    <mergeCell ref="SOJ25:SOK25"/>
    <mergeCell ref="SOP25:SOU25"/>
    <mergeCell ref="SOZ25:SPA25"/>
    <mergeCell ref="SUT25:SUY25"/>
    <mergeCell ref="SVD25:SVE25"/>
    <mergeCell ref="SVJ25:SVO25"/>
    <mergeCell ref="SVT25:SVU25"/>
    <mergeCell ref="SVZ25:SWE25"/>
    <mergeCell ref="SWJ25:SWK25"/>
    <mergeCell ref="SWP25:SWU25"/>
    <mergeCell ref="SWZ25:SXA25"/>
    <mergeCell ref="SXF25:SXK25"/>
    <mergeCell ref="SSB25:SSC25"/>
    <mergeCell ref="SSH25:SSM25"/>
    <mergeCell ref="SSR25:SSS25"/>
    <mergeCell ref="SSX25:STC25"/>
    <mergeCell ref="STH25:STI25"/>
    <mergeCell ref="STN25:STS25"/>
    <mergeCell ref="STX25:STY25"/>
    <mergeCell ref="SUD25:SUI25"/>
    <mergeCell ref="SUN25:SUO25"/>
    <mergeCell ref="TAH25:TAM25"/>
    <mergeCell ref="TAR25:TAS25"/>
    <mergeCell ref="TAX25:TBC25"/>
    <mergeCell ref="TBH25:TBI25"/>
    <mergeCell ref="TBN25:TBS25"/>
    <mergeCell ref="TBX25:TBY25"/>
    <mergeCell ref="TCD25:TCI25"/>
    <mergeCell ref="TCN25:TCO25"/>
    <mergeCell ref="TCT25:TCY25"/>
    <mergeCell ref="SXP25:SXQ25"/>
    <mergeCell ref="SXV25:SYA25"/>
    <mergeCell ref="SYF25:SYG25"/>
    <mergeCell ref="SYL25:SYQ25"/>
    <mergeCell ref="SYV25:SYW25"/>
    <mergeCell ref="SZB25:SZG25"/>
    <mergeCell ref="SZL25:SZM25"/>
    <mergeCell ref="SZR25:SZW25"/>
    <mergeCell ref="TAB25:TAC25"/>
    <mergeCell ref="TFV25:TGA25"/>
    <mergeCell ref="TGF25:TGG25"/>
    <mergeCell ref="TGL25:TGQ25"/>
    <mergeCell ref="TGV25:TGW25"/>
    <mergeCell ref="THB25:THG25"/>
    <mergeCell ref="THL25:THM25"/>
    <mergeCell ref="THR25:THW25"/>
    <mergeCell ref="TIB25:TIC25"/>
    <mergeCell ref="TIH25:TIM25"/>
    <mergeCell ref="TDD25:TDE25"/>
    <mergeCell ref="TDJ25:TDO25"/>
    <mergeCell ref="TDT25:TDU25"/>
    <mergeCell ref="TDZ25:TEE25"/>
    <mergeCell ref="TEJ25:TEK25"/>
    <mergeCell ref="TEP25:TEU25"/>
    <mergeCell ref="TEZ25:TFA25"/>
    <mergeCell ref="TFF25:TFK25"/>
    <mergeCell ref="TFP25:TFQ25"/>
    <mergeCell ref="TLJ25:TLO25"/>
    <mergeCell ref="TLT25:TLU25"/>
    <mergeCell ref="TLZ25:TME25"/>
    <mergeCell ref="TMJ25:TMK25"/>
    <mergeCell ref="TMP25:TMU25"/>
    <mergeCell ref="TMZ25:TNA25"/>
    <mergeCell ref="TNF25:TNK25"/>
    <mergeCell ref="TNP25:TNQ25"/>
    <mergeCell ref="TNV25:TOA25"/>
    <mergeCell ref="TIR25:TIS25"/>
    <mergeCell ref="TIX25:TJC25"/>
    <mergeCell ref="TJH25:TJI25"/>
    <mergeCell ref="TJN25:TJS25"/>
    <mergeCell ref="TJX25:TJY25"/>
    <mergeCell ref="TKD25:TKI25"/>
    <mergeCell ref="TKN25:TKO25"/>
    <mergeCell ref="TKT25:TKY25"/>
    <mergeCell ref="TLD25:TLE25"/>
    <mergeCell ref="TQX25:TRC25"/>
    <mergeCell ref="TRH25:TRI25"/>
    <mergeCell ref="TRN25:TRS25"/>
    <mergeCell ref="TRX25:TRY25"/>
    <mergeCell ref="TSD25:TSI25"/>
    <mergeCell ref="TSN25:TSO25"/>
    <mergeCell ref="TST25:TSY25"/>
    <mergeCell ref="TTD25:TTE25"/>
    <mergeCell ref="TTJ25:TTO25"/>
    <mergeCell ref="TOF25:TOG25"/>
    <mergeCell ref="TOL25:TOQ25"/>
    <mergeCell ref="TOV25:TOW25"/>
    <mergeCell ref="TPB25:TPG25"/>
    <mergeCell ref="TPL25:TPM25"/>
    <mergeCell ref="TPR25:TPW25"/>
    <mergeCell ref="TQB25:TQC25"/>
    <mergeCell ref="TQH25:TQM25"/>
    <mergeCell ref="TQR25:TQS25"/>
    <mergeCell ref="TWL25:TWQ25"/>
    <mergeCell ref="TWV25:TWW25"/>
    <mergeCell ref="TXB25:TXG25"/>
    <mergeCell ref="TXL25:TXM25"/>
    <mergeCell ref="TXR25:TXW25"/>
    <mergeCell ref="TYB25:TYC25"/>
    <mergeCell ref="TYH25:TYM25"/>
    <mergeCell ref="TYR25:TYS25"/>
    <mergeCell ref="TYX25:TZC25"/>
    <mergeCell ref="TTT25:TTU25"/>
    <mergeCell ref="TTZ25:TUE25"/>
    <mergeCell ref="TUJ25:TUK25"/>
    <mergeCell ref="TUP25:TUU25"/>
    <mergeCell ref="TUZ25:TVA25"/>
    <mergeCell ref="TVF25:TVK25"/>
    <mergeCell ref="TVP25:TVQ25"/>
    <mergeCell ref="TVV25:TWA25"/>
    <mergeCell ref="TWF25:TWG25"/>
    <mergeCell ref="UBZ25:UCE25"/>
    <mergeCell ref="UCJ25:UCK25"/>
    <mergeCell ref="UCP25:UCU25"/>
    <mergeCell ref="UCZ25:UDA25"/>
    <mergeCell ref="UDF25:UDK25"/>
    <mergeCell ref="UDP25:UDQ25"/>
    <mergeCell ref="UDV25:UEA25"/>
    <mergeCell ref="UEF25:UEG25"/>
    <mergeCell ref="UEL25:UEQ25"/>
    <mergeCell ref="TZH25:TZI25"/>
    <mergeCell ref="TZN25:TZS25"/>
    <mergeCell ref="TZX25:TZY25"/>
    <mergeCell ref="UAD25:UAI25"/>
    <mergeCell ref="UAN25:UAO25"/>
    <mergeCell ref="UAT25:UAY25"/>
    <mergeCell ref="UBD25:UBE25"/>
    <mergeCell ref="UBJ25:UBO25"/>
    <mergeCell ref="UBT25:UBU25"/>
    <mergeCell ref="UHN25:UHS25"/>
    <mergeCell ref="UHX25:UHY25"/>
    <mergeCell ref="UID25:UII25"/>
    <mergeCell ref="UIN25:UIO25"/>
    <mergeCell ref="UIT25:UIY25"/>
    <mergeCell ref="UJD25:UJE25"/>
    <mergeCell ref="UJJ25:UJO25"/>
    <mergeCell ref="UJT25:UJU25"/>
    <mergeCell ref="UJZ25:UKE25"/>
    <mergeCell ref="UEV25:UEW25"/>
    <mergeCell ref="UFB25:UFG25"/>
    <mergeCell ref="UFL25:UFM25"/>
    <mergeCell ref="UFR25:UFW25"/>
    <mergeCell ref="UGB25:UGC25"/>
    <mergeCell ref="UGH25:UGM25"/>
    <mergeCell ref="UGR25:UGS25"/>
    <mergeCell ref="UGX25:UHC25"/>
    <mergeCell ref="UHH25:UHI25"/>
    <mergeCell ref="UNB25:UNG25"/>
    <mergeCell ref="UNL25:UNM25"/>
    <mergeCell ref="UNR25:UNW25"/>
    <mergeCell ref="UOB25:UOC25"/>
    <mergeCell ref="UOH25:UOM25"/>
    <mergeCell ref="UOR25:UOS25"/>
    <mergeCell ref="UOX25:UPC25"/>
    <mergeCell ref="UPH25:UPI25"/>
    <mergeCell ref="UPN25:UPS25"/>
    <mergeCell ref="UKJ25:UKK25"/>
    <mergeCell ref="UKP25:UKU25"/>
    <mergeCell ref="UKZ25:ULA25"/>
    <mergeCell ref="ULF25:ULK25"/>
    <mergeCell ref="ULP25:ULQ25"/>
    <mergeCell ref="ULV25:UMA25"/>
    <mergeCell ref="UMF25:UMG25"/>
    <mergeCell ref="UML25:UMQ25"/>
    <mergeCell ref="UMV25:UMW25"/>
    <mergeCell ref="USP25:USU25"/>
    <mergeCell ref="USZ25:UTA25"/>
    <mergeCell ref="UTF25:UTK25"/>
    <mergeCell ref="UTP25:UTQ25"/>
    <mergeCell ref="UTV25:UUA25"/>
    <mergeCell ref="UUF25:UUG25"/>
    <mergeCell ref="UUL25:UUQ25"/>
    <mergeCell ref="UUV25:UUW25"/>
    <mergeCell ref="UVB25:UVG25"/>
    <mergeCell ref="UPX25:UPY25"/>
    <mergeCell ref="UQD25:UQI25"/>
    <mergeCell ref="UQN25:UQO25"/>
    <mergeCell ref="UQT25:UQY25"/>
    <mergeCell ref="URD25:URE25"/>
    <mergeCell ref="URJ25:URO25"/>
    <mergeCell ref="URT25:URU25"/>
    <mergeCell ref="URZ25:USE25"/>
    <mergeCell ref="USJ25:USK25"/>
    <mergeCell ref="UYD25:UYI25"/>
    <mergeCell ref="UYN25:UYO25"/>
    <mergeCell ref="UYT25:UYY25"/>
    <mergeCell ref="UZD25:UZE25"/>
    <mergeCell ref="UZJ25:UZO25"/>
    <mergeCell ref="UZT25:UZU25"/>
    <mergeCell ref="UZZ25:VAE25"/>
    <mergeCell ref="VAJ25:VAK25"/>
    <mergeCell ref="VAP25:VAU25"/>
    <mergeCell ref="UVL25:UVM25"/>
    <mergeCell ref="UVR25:UVW25"/>
    <mergeCell ref="UWB25:UWC25"/>
    <mergeCell ref="UWH25:UWM25"/>
    <mergeCell ref="UWR25:UWS25"/>
    <mergeCell ref="UWX25:UXC25"/>
    <mergeCell ref="UXH25:UXI25"/>
    <mergeCell ref="UXN25:UXS25"/>
    <mergeCell ref="UXX25:UXY25"/>
    <mergeCell ref="VDR25:VDW25"/>
    <mergeCell ref="VEB25:VEC25"/>
    <mergeCell ref="VEH25:VEM25"/>
    <mergeCell ref="VER25:VES25"/>
    <mergeCell ref="VEX25:VFC25"/>
    <mergeCell ref="VFH25:VFI25"/>
    <mergeCell ref="VFN25:VFS25"/>
    <mergeCell ref="VFX25:VFY25"/>
    <mergeCell ref="VGD25:VGI25"/>
    <mergeCell ref="VAZ25:VBA25"/>
    <mergeCell ref="VBF25:VBK25"/>
    <mergeCell ref="VBP25:VBQ25"/>
    <mergeCell ref="VBV25:VCA25"/>
    <mergeCell ref="VCF25:VCG25"/>
    <mergeCell ref="VCL25:VCQ25"/>
    <mergeCell ref="VCV25:VCW25"/>
    <mergeCell ref="VDB25:VDG25"/>
    <mergeCell ref="VDL25:VDM25"/>
    <mergeCell ref="VJF25:VJK25"/>
    <mergeCell ref="VJP25:VJQ25"/>
    <mergeCell ref="VJV25:VKA25"/>
    <mergeCell ref="VKF25:VKG25"/>
    <mergeCell ref="VKL25:VKQ25"/>
    <mergeCell ref="VKV25:VKW25"/>
    <mergeCell ref="VLB25:VLG25"/>
    <mergeCell ref="VLL25:VLM25"/>
    <mergeCell ref="VLR25:VLW25"/>
    <mergeCell ref="VGN25:VGO25"/>
    <mergeCell ref="VGT25:VGY25"/>
    <mergeCell ref="VHD25:VHE25"/>
    <mergeCell ref="VHJ25:VHO25"/>
    <mergeCell ref="VHT25:VHU25"/>
    <mergeCell ref="VHZ25:VIE25"/>
    <mergeCell ref="VIJ25:VIK25"/>
    <mergeCell ref="VIP25:VIU25"/>
    <mergeCell ref="VIZ25:VJA25"/>
    <mergeCell ref="VOT25:VOY25"/>
    <mergeCell ref="VPD25:VPE25"/>
    <mergeCell ref="VPJ25:VPO25"/>
    <mergeCell ref="VPT25:VPU25"/>
    <mergeCell ref="VPZ25:VQE25"/>
    <mergeCell ref="VQJ25:VQK25"/>
    <mergeCell ref="VQP25:VQU25"/>
    <mergeCell ref="VQZ25:VRA25"/>
    <mergeCell ref="VRF25:VRK25"/>
    <mergeCell ref="VMB25:VMC25"/>
    <mergeCell ref="VMH25:VMM25"/>
    <mergeCell ref="VMR25:VMS25"/>
    <mergeCell ref="VMX25:VNC25"/>
    <mergeCell ref="VNH25:VNI25"/>
    <mergeCell ref="VNN25:VNS25"/>
    <mergeCell ref="VNX25:VNY25"/>
    <mergeCell ref="VOD25:VOI25"/>
    <mergeCell ref="VON25:VOO25"/>
    <mergeCell ref="VUH25:VUM25"/>
    <mergeCell ref="VUR25:VUS25"/>
    <mergeCell ref="VUX25:VVC25"/>
    <mergeCell ref="VVH25:VVI25"/>
    <mergeCell ref="VVN25:VVS25"/>
    <mergeCell ref="VVX25:VVY25"/>
    <mergeCell ref="VWD25:VWI25"/>
    <mergeCell ref="VWN25:VWO25"/>
    <mergeCell ref="VWT25:VWY25"/>
    <mergeCell ref="VRP25:VRQ25"/>
    <mergeCell ref="VRV25:VSA25"/>
    <mergeCell ref="VSF25:VSG25"/>
    <mergeCell ref="VSL25:VSQ25"/>
    <mergeCell ref="VSV25:VSW25"/>
    <mergeCell ref="VTB25:VTG25"/>
    <mergeCell ref="VTL25:VTM25"/>
    <mergeCell ref="VTR25:VTW25"/>
    <mergeCell ref="VUB25:VUC25"/>
    <mergeCell ref="VZV25:WAA25"/>
    <mergeCell ref="WAF25:WAG25"/>
    <mergeCell ref="WAL25:WAQ25"/>
    <mergeCell ref="WAV25:WAW25"/>
    <mergeCell ref="WBB25:WBG25"/>
    <mergeCell ref="WBL25:WBM25"/>
    <mergeCell ref="WBR25:WBW25"/>
    <mergeCell ref="WCB25:WCC25"/>
    <mergeCell ref="WCH25:WCM25"/>
    <mergeCell ref="VXD25:VXE25"/>
    <mergeCell ref="VXJ25:VXO25"/>
    <mergeCell ref="VXT25:VXU25"/>
    <mergeCell ref="VXZ25:VYE25"/>
    <mergeCell ref="VYJ25:VYK25"/>
    <mergeCell ref="VYP25:VYU25"/>
    <mergeCell ref="VYZ25:VZA25"/>
    <mergeCell ref="VZF25:VZK25"/>
    <mergeCell ref="VZP25:VZQ25"/>
    <mergeCell ref="WFJ25:WFO25"/>
    <mergeCell ref="WFT25:WFU25"/>
    <mergeCell ref="WFZ25:WGE25"/>
    <mergeCell ref="WGJ25:WGK25"/>
    <mergeCell ref="WGP25:WGU25"/>
    <mergeCell ref="WGZ25:WHA25"/>
    <mergeCell ref="WHF25:WHK25"/>
    <mergeCell ref="WHP25:WHQ25"/>
    <mergeCell ref="WHV25:WIA25"/>
    <mergeCell ref="WCR25:WCS25"/>
    <mergeCell ref="WCX25:WDC25"/>
    <mergeCell ref="WDH25:WDI25"/>
    <mergeCell ref="WDN25:WDS25"/>
    <mergeCell ref="WDX25:WDY25"/>
    <mergeCell ref="WED25:WEI25"/>
    <mergeCell ref="WEN25:WEO25"/>
    <mergeCell ref="WET25:WEY25"/>
    <mergeCell ref="WFD25:WFE25"/>
    <mergeCell ref="WKX25:WLC25"/>
    <mergeCell ref="WLH25:WLI25"/>
    <mergeCell ref="WLN25:WLS25"/>
    <mergeCell ref="WLX25:WLY25"/>
    <mergeCell ref="WMD25:WMI25"/>
    <mergeCell ref="WMN25:WMO25"/>
    <mergeCell ref="WMT25:WMY25"/>
    <mergeCell ref="WND25:WNE25"/>
    <mergeCell ref="WNJ25:WNO25"/>
    <mergeCell ref="WIF25:WIG25"/>
    <mergeCell ref="WIL25:WIQ25"/>
    <mergeCell ref="WIV25:WIW25"/>
    <mergeCell ref="WJB25:WJG25"/>
    <mergeCell ref="WJL25:WJM25"/>
    <mergeCell ref="WJR25:WJW25"/>
    <mergeCell ref="WKB25:WKC25"/>
    <mergeCell ref="WKH25:WKM25"/>
    <mergeCell ref="WKR25:WKS25"/>
    <mergeCell ref="WQL25:WQQ25"/>
    <mergeCell ref="WQV25:WQW25"/>
    <mergeCell ref="WRB25:WRG25"/>
    <mergeCell ref="WRL25:WRM25"/>
    <mergeCell ref="WRR25:WRW25"/>
    <mergeCell ref="WSB25:WSC25"/>
    <mergeCell ref="WSH25:WSM25"/>
    <mergeCell ref="WSR25:WSS25"/>
    <mergeCell ref="WSX25:WTC25"/>
    <mergeCell ref="WNT25:WNU25"/>
    <mergeCell ref="WNZ25:WOE25"/>
    <mergeCell ref="WOJ25:WOK25"/>
    <mergeCell ref="WOP25:WOU25"/>
    <mergeCell ref="WOZ25:WPA25"/>
    <mergeCell ref="WPF25:WPK25"/>
    <mergeCell ref="WPP25:WPQ25"/>
    <mergeCell ref="WPV25:WQA25"/>
    <mergeCell ref="WQF25:WQG25"/>
    <mergeCell ref="WVZ25:WWE25"/>
    <mergeCell ref="WWJ25:WWK25"/>
    <mergeCell ref="WWP25:WWU25"/>
    <mergeCell ref="WWZ25:WXA25"/>
    <mergeCell ref="WXF25:WXK25"/>
    <mergeCell ref="WXP25:WXQ25"/>
    <mergeCell ref="WXV25:WYA25"/>
    <mergeCell ref="WYF25:WYG25"/>
    <mergeCell ref="WYL25:WYQ25"/>
    <mergeCell ref="WTH25:WTI25"/>
    <mergeCell ref="WTN25:WTS25"/>
    <mergeCell ref="WTX25:WTY25"/>
    <mergeCell ref="WUD25:WUI25"/>
    <mergeCell ref="WUN25:WUO25"/>
    <mergeCell ref="WUT25:WUY25"/>
    <mergeCell ref="WVD25:WVE25"/>
    <mergeCell ref="WVJ25:WVO25"/>
    <mergeCell ref="WVT25:WVU25"/>
    <mergeCell ref="XEJ25:XEK25"/>
    <mergeCell ref="XEP25:XEU25"/>
    <mergeCell ref="XEZ25:XFA25"/>
    <mergeCell ref="XBN25:XBS25"/>
    <mergeCell ref="XBX25:XBY25"/>
    <mergeCell ref="XCD25:XCI25"/>
    <mergeCell ref="XCN25:XCO25"/>
    <mergeCell ref="XCT25:XCY25"/>
    <mergeCell ref="XDD25:XDE25"/>
    <mergeCell ref="XDJ25:XDO25"/>
    <mergeCell ref="XDT25:XDU25"/>
    <mergeCell ref="XDZ25:XEE25"/>
    <mergeCell ref="WYV25:WYW25"/>
    <mergeCell ref="WZB25:WZG25"/>
    <mergeCell ref="WZL25:WZM25"/>
    <mergeCell ref="WZR25:WZW25"/>
    <mergeCell ref="XAB25:XAC25"/>
    <mergeCell ref="XAH25:XAM25"/>
    <mergeCell ref="XAR25:XAS25"/>
    <mergeCell ref="XAX25:XBC25"/>
    <mergeCell ref="XBH25:XBI25"/>
  </mergeCells>
  <phoneticPr fontId="22" type="noConversion"/>
  <pageMargins left="0.19685039370078741" right="0.11811023622047245" top="0.19685039370078741" bottom="0.19685039370078741" header="0.11811023622047245" footer="0.11811023622047245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План на 2023-24 гг</vt:lpstr>
      <vt:lpstr>План 24</vt:lpstr>
      <vt:lpstr>План 24 расчеты сравнительные</vt:lpstr>
      <vt:lpstr>План КапРем на 2024-25 гг.</vt:lpstr>
      <vt:lpstr>План ТР и ТО на 2024-25 гг.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2025-04-14T05:31:50Z</dcterms:modified>
</cp:coreProperties>
</file>